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xr:revisionPtr revIDLastSave="0" documentId="8_{EE4D50A4-C97E-4FA7-8C6D-87832553A75E}" xr6:coauthVersionLast="36" xr6:coauthVersionMax="36" xr10:uidLastSave="{00000000-0000-0000-0000-000000000000}"/>
  <bookViews>
    <workbookView xWindow="0" yWindow="0" windowWidth="20490" windowHeight="7545" activeTab="3" xr2:uid="{00000000-000D-0000-FFFF-FFFF00000000}"/>
  </bookViews>
  <sheets>
    <sheet name="Monthly Exp" sheetId="1" r:id="rId1"/>
    <sheet name="Yearly Exp" sheetId="2" r:id="rId2"/>
    <sheet name="Asset Allocation" sheetId="4" r:id="rId3"/>
    <sheet name="Asset Value tracker" sheetId="6"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 i="6" l="1"/>
  <c r="I17" i="6"/>
  <c r="G17" i="6"/>
  <c r="L16" i="6"/>
  <c r="I16" i="6"/>
  <c r="G16" i="6"/>
  <c r="M26" i="6"/>
  <c r="L26" i="6"/>
  <c r="N26" i="6" s="1"/>
  <c r="L22" i="6"/>
  <c r="I22" i="6"/>
  <c r="G22" i="6"/>
  <c r="L21" i="6"/>
  <c r="I21" i="6"/>
  <c r="I23" i="6" s="1"/>
  <c r="G21" i="6"/>
  <c r="G23" i="6" s="1"/>
  <c r="L15" i="6"/>
  <c r="L14" i="6"/>
  <c r="L9" i="6"/>
  <c r="L8" i="6"/>
  <c r="L7" i="6"/>
  <c r="L6" i="6"/>
  <c r="L5" i="6"/>
  <c r="J17" i="6" l="1"/>
  <c r="M17" i="6" s="1"/>
  <c r="N17" i="6"/>
  <c r="J16" i="6"/>
  <c r="N16" i="6"/>
  <c r="O21" i="6"/>
  <c r="N22" i="6"/>
  <c r="O22" i="6"/>
  <c r="J22" i="6"/>
  <c r="M22" i="6" s="1"/>
  <c r="N21" i="6"/>
  <c r="J21" i="6"/>
  <c r="M16" i="6" l="1"/>
  <c r="M21" i="6"/>
  <c r="J23" i="6"/>
  <c r="I15" i="6" l="1"/>
  <c r="I18" i="6" s="1"/>
  <c r="G15" i="6"/>
  <c r="G18" i="6" s="1"/>
  <c r="I6" i="6"/>
  <c r="I7" i="6"/>
  <c r="I8" i="6"/>
  <c r="I9" i="6"/>
  <c r="I14" i="6"/>
  <c r="G6" i="6"/>
  <c r="G7" i="6"/>
  <c r="G8" i="6"/>
  <c r="G9" i="6"/>
  <c r="G14" i="6"/>
  <c r="I5" i="6"/>
  <c r="G5" i="6"/>
  <c r="O16" i="6" l="1"/>
  <c r="O17" i="6"/>
  <c r="N14" i="6"/>
  <c r="O15" i="6"/>
  <c r="N9" i="6"/>
  <c r="N8" i="6"/>
  <c r="N7" i="6"/>
  <c r="N6" i="6"/>
  <c r="N15" i="6"/>
  <c r="N5" i="6"/>
  <c r="J5" i="6"/>
  <c r="M5" i="6" s="1"/>
  <c r="J15" i="6"/>
  <c r="I10" i="6"/>
  <c r="J8" i="6"/>
  <c r="M8" i="6" s="1"/>
  <c r="J6" i="6"/>
  <c r="M6" i="6" s="1"/>
  <c r="G10" i="6"/>
  <c r="J14" i="6"/>
  <c r="J9" i="6"/>
  <c r="M9" i="6" s="1"/>
  <c r="J7" i="6"/>
  <c r="M7" i="6" s="1"/>
  <c r="G41" i="4"/>
  <c r="J40" i="4"/>
  <c r="I40" i="4"/>
  <c r="H40" i="4"/>
  <c r="G40" i="4"/>
  <c r="F40" i="4"/>
  <c r="E40" i="4"/>
  <c r="D40" i="4"/>
  <c r="D41" i="4" s="1"/>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C10" i="4"/>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B10" i="4"/>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K9" i="4"/>
  <c r="C9" i="4"/>
  <c r="B9" i="4"/>
  <c r="K8" i="4"/>
  <c r="M15" i="6" l="1"/>
  <c r="J18" i="6"/>
  <c r="I29" i="6"/>
  <c r="Q5" i="6" s="1"/>
  <c r="O14" i="6"/>
  <c r="M14" i="6"/>
  <c r="J10" i="6"/>
  <c r="M10" i="6" s="1"/>
  <c r="O7" i="6"/>
  <c r="O6" i="6"/>
  <c r="O9" i="6"/>
  <c r="O5" i="6"/>
  <c r="O8" i="6"/>
  <c r="B6" i="6"/>
  <c r="B7" i="6" s="1"/>
  <c r="B8" i="6" s="1"/>
  <c r="B15" i="6" s="1"/>
  <c r="K40" i="4"/>
  <c r="J42" i="4" s="1"/>
  <c r="D42" i="4"/>
  <c r="I42" i="4"/>
  <c r="G42" i="4"/>
  <c r="Y9" i="1"/>
  <c r="Y19" i="1"/>
  <c r="Y18" i="1"/>
  <c r="Y17" i="1"/>
  <c r="Y16" i="1"/>
  <c r="Y15" i="1"/>
  <c r="Y14" i="1"/>
  <c r="Y13" i="1"/>
  <c r="Y12" i="1"/>
  <c r="Y11" i="1"/>
  <c r="Y10" i="1"/>
  <c r="Y8" i="1"/>
  <c r="J19" i="1"/>
  <c r="J18" i="1"/>
  <c r="J17" i="1"/>
  <c r="J16" i="1"/>
  <c r="J15" i="1"/>
  <c r="Z15" i="1" s="1"/>
  <c r="J14" i="1"/>
  <c r="J13" i="1"/>
  <c r="J12" i="1"/>
  <c r="J11" i="1"/>
  <c r="Z11" i="1" s="1"/>
  <c r="J10" i="1"/>
  <c r="J9" i="1"/>
  <c r="J8" i="1"/>
  <c r="Z13" i="1" l="1"/>
  <c r="Z14" i="1"/>
  <c r="Z16" i="1"/>
  <c r="Q14" i="6"/>
  <c r="Q21" i="6"/>
  <c r="Q26" i="6"/>
  <c r="Z17" i="1"/>
  <c r="Z19" i="1"/>
  <c r="Z18" i="1"/>
  <c r="Z8" i="1"/>
  <c r="Z10" i="1"/>
  <c r="K42" i="4"/>
  <c r="Z12" i="1"/>
  <c r="Z9" i="1"/>
  <c r="J7" i="2"/>
  <c r="F7" i="2"/>
  <c r="K7" i="2" l="1"/>
  <c r="L7" i="2" s="1"/>
  <c r="B8" i="2" l="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C8" i="2" l="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alcChain>
</file>

<file path=xl/sharedStrings.xml><?xml version="1.0" encoding="utf-8"?>
<sst xmlns="http://schemas.openxmlformats.org/spreadsheetml/2006/main" count="163" uniqueCount="112">
  <si>
    <t>Sources of Income</t>
  </si>
  <si>
    <t>Salary</t>
  </si>
  <si>
    <t>Business Income</t>
  </si>
  <si>
    <t>Pension</t>
  </si>
  <si>
    <t>Interest</t>
  </si>
  <si>
    <t>Dividends</t>
  </si>
  <si>
    <t>Rent</t>
  </si>
  <si>
    <t>Total Income</t>
  </si>
  <si>
    <t>Heads of Expenditure</t>
  </si>
  <si>
    <t>Current Income</t>
  </si>
  <si>
    <t>Profit</t>
  </si>
  <si>
    <t>Investment Income</t>
  </si>
  <si>
    <t>Total</t>
  </si>
  <si>
    <t>Current Expenditure</t>
  </si>
  <si>
    <t>Grocery</t>
  </si>
  <si>
    <t>Utilities</t>
  </si>
  <si>
    <t>Water</t>
  </si>
  <si>
    <t>Gas</t>
  </si>
  <si>
    <t>White goods</t>
  </si>
  <si>
    <t>Medical</t>
  </si>
  <si>
    <t>Power</t>
  </si>
  <si>
    <t>Vacations</t>
  </si>
  <si>
    <t>Period</t>
  </si>
  <si>
    <t>May</t>
  </si>
  <si>
    <t>Savings</t>
  </si>
  <si>
    <t>Car/Home/EMI</t>
  </si>
  <si>
    <t>Shopping</t>
  </si>
  <si>
    <t>Year</t>
  </si>
  <si>
    <t>Your age</t>
  </si>
  <si>
    <t>The purpose of this sheet is to get into habit of aware every source of income and every form of spending. This awareness helps reblancing your relation with  income-consumption-saving to a more fulfilling life</t>
  </si>
  <si>
    <t xml:space="preserve">The purpose of this sheet is to build habit of keeping track of income and expenditure. This awareness over time helps you to take mature decisions for more fulfilling life. Saving as a % of Income at higher age would increase enabling you to build retirement corpus. </t>
  </si>
  <si>
    <t>January</t>
  </si>
  <si>
    <t>February</t>
  </si>
  <si>
    <t>March</t>
  </si>
  <si>
    <t>April</t>
  </si>
  <si>
    <t>June</t>
  </si>
  <si>
    <t>July</t>
  </si>
  <si>
    <t>August</t>
  </si>
  <si>
    <t>September</t>
  </si>
  <si>
    <t>October</t>
  </si>
  <si>
    <t>November</t>
  </si>
  <si>
    <t>December</t>
  </si>
  <si>
    <t>Maid /  Driver</t>
  </si>
  <si>
    <t>Rent /            Society bill</t>
  </si>
  <si>
    <t>Eating Out</t>
  </si>
  <si>
    <t>Total Expenses</t>
  </si>
  <si>
    <t>Capital Expenses</t>
  </si>
  <si>
    <t>Happiness Expenses</t>
  </si>
  <si>
    <t>Total Saving or Debt</t>
  </si>
  <si>
    <t>Balance</t>
  </si>
  <si>
    <t>Current Expenses</t>
  </si>
  <si>
    <t>Savings as a % of Total Income</t>
  </si>
  <si>
    <t xml:space="preserve">Current Income         </t>
  </si>
  <si>
    <t xml:space="preserve">Investment Income      </t>
  </si>
  <si>
    <t xml:space="preserve">Total Income   </t>
  </si>
  <si>
    <t>Total Income -Total Expenses</t>
  </si>
  <si>
    <t>The purpose of this sheet to keep your asset allocation within defined limits that you have set for yourself.</t>
  </si>
  <si>
    <t xml:space="preserve">The purpose of this sheet is to be carefully allocating resources for investment in different assets classes and build capital. </t>
  </si>
  <si>
    <t>Investment</t>
  </si>
  <si>
    <t>Debt</t>
  </si>
  <si>
    <t>Equity</t>
  </si>
  <si>
    <t>Gold</t>
  </si>
  <si>
    <t>Real Estate</t>
  </si>
  <si>
    <t>Fixed Deposits</t>
  </si>
  <si>
    <t>Bonds</t>
  </si>
  <si>
    <t>PPF/EPF</t>
  </si>
  <si>
    <t>Stocks</t>
  </si>
  <si>
    <t>Mutual Funds</t>
  </si>
  <si>
    <t>Sub Total</t>
  </si>
  <si>
    <t>Asset Category Total</t>
  </si>
  <si>
    <t>Percentage of Total</t>
  </si>
  <si>
    <t>RIL</t>
  </si>
  <si>
    <t>Date of Purchase</t>
  </si>
  <si>
    <t>Average Cost</t>
  </si>
  <si>
    <t>Total Cost Value</t>
  </si>
  <si>
    <t>Current Market Price</t>
  </si>
  <si>
    <t>Current Market Value</t>
  </si>
  <si>
    <t>Unrealized gain/loss</t>
  </si>
  <si>
    <t>HDFC Bank</t>
  </si>
  <si>
    <t>Maruti</t>
  </si>
  <si>
    <t>CAGR %</t>
  </si>
  <si>
    <t>Asian Paints</t>
  </si>
  <si>
    <t>Bajaj Finserv</t>
  </si>
  <si>
    <t>HDFC Sensex Fund</t>
  </si>
  <si>
    <t>HDFC Large Cap</t>
  </si>
  <si>
    <t>Property</t>
  </si>
  <si>
    <t>(ending value / beginning value)^(1/number of years)-1</t>
  </si>
  <si>
    <t>Period Held (Years)</t>
  </si>
  <si>
    <t>Quantity</t>
  </si>
  <si>
    <t>Average NAV</t>
  </si>
  <si>
    <t>Current Date</t>
  </si>
  <si>
    <t>A</t>
  </si>
  <si>
    <t>B</t>
  </si>
  <si>
    <t>Absolute Return %</t>
  </si>
  <si>
    <t>% Holding in Portfolio</t>
  </si>
  <si>
    <t>Equity: Stock</t>
  </si>
  <si>
    <t>Equity: Mutual Fund</t>
  </si>
  <si>
    <t>C</t>
  </si>
  <si>
    <t>D</t>
  </si>
  <si>
    <t>Physical Gold</t>
  </si>
  <si>
    <t>Gold ETF</t>
  </si>
  <si>
    <t>1.5 BHK at Malad</t>
  </si>
  <si>
    <t>% Holding in Overall Portfolio</t>
  </si>
  <si>
    <t>Total Portfolio Value</t>
  </si>
  <si>
    <t>L&amp;T Midcap</t>
  </si>
  <si>
    <t>SBI Bluechip Fund</t>
  </si>
  <si>
    <t>CAGR Formula</t>
  </si>
  <si>
    <t>Necessary Expenses</t>
  </si>
  <si>
    <t>Life Insurance</t>
  </si>
  <si>
    <t>Medical Insurance</t>
  </si>
  <si>
    <t xml:space="preserve">Insert your values in this formula loaded sheet to get picture of your asset allocation. </t>
  </si>
  <si>
    <t xml:space="preserve">This sheet is a sample of how you can manage your assets in one sheet manually. One can use online portfolio value trackers. This exercise is to deepen your understanding.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</si>
</sst>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_ * #,##0_ ;_ * \-#,##0_ ;_ * &quot;-&quot;??_ ;_ @_ "/>
  </numFmts>
  <fonts count="5" x14ac:knownFonts="1">
    <font>
      <sz val="11"/>
      <color theme="1"/>
      <name val="Calibri"/>
      <family val="2"/>
      <scheme val="minor"/>
    </font>
    <font>
      <b/>
      <sz val="11"/>
      <color rgb="FFFF0000"/>
      <name val="Calibri"/>
      <family val="2"/>
      <scheme val="minor"/>
    </font>
    <font>
      <b/>
      <sz val="11"/>
      <color theme="8" tint="-0.249977111117893"/>
      <name val="Calibri"/>
      <family val="2"/>
      <scheme val="minor"/>
    </font>
    <font>
      <sz val="11"/>
      <color theme="1"/>
      <name val="Calibri"/>
      <family val="2"/>
      <scheme val="minor"/>
    </font>
    <font>
      <sz val="8"/>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s>
  <cellStyleXfs count="5">
    <xf numFmtId="0" fontId="0"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cellStyleXfs>
  <cellXfs count="150">
    <xf numFmtId="0" fontId="0" fillId="0" borderId="0" xfId="0"/>
    <xf numFmtId="0" fontId="0" fillId="0" borderId="1" xfId="0" applyBorder="1" applyAlignment="1">
      <alignment horizontal="center"/>
    </xf>
    <xf numFmtId="0" fontId="0" fillId="0" borderId="5" xfId="0" applyBorder="1" applyAlignment="1">
      <alignment horizontal="center"/>
    </xf>
    <xf numFmtId="0" fontId="0" fillId="0" borderId="6" xfId="0" applyBorder="1"/>
    <xf numFmtId="0" fontId="0" fillId="0" borderId="7" xfId="0" applyBorder="1"/>
    <xf numFmtId="0" fontId="2" fillId="0" borderId="0" xfId="0" applyFont="1"/>
    <xf numFmtId="0" fontId="2" fillId="0" borderId="11" xfId="0" applyFont="1" applyBorder="1" applyAlignment="1">
      <alignment horizontal="center"/>
    </xf>
    <xf numFmtId="0" fontId="0" fillId="0" borderId="15" xfId="0" applyBorder="1" applyAlignment="1">
      <alignment horizontal="center"/>
    </xf>
    <xf numFmtId="0" fontId="0" fillId="0" borderId="17" xfId="0" applyBorder="1" applyAlignment="1">
      <alignment horizontal="left" wrapText="1"/>
    </xf>
    <xf numFmtId="0" fontId="0" fillId="0" borderId="5" xfId="0" applyBorder="1"/>
    <xf numFmtId="0" fontId="0" fillId="0" borderId="9" xfId="0" applyBorder="1"/>
    <xf numFmtId="0" fontId="0" fillId="0" borderId="15" xfId="0" applyBorder="1"/>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17" xfId="0" applyBorder="1" applyAlignment="1">
      <alignment horizontal="center" vertical="center" wrapText="1"/>
    </xf>
    <xf numFmtId="0" fontId="1" fillId="0" borderId="5"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alignment horizontal="center" vertical="center"/>
    </xf>
    <xf numFmtId="165" fontId="0" fillId="0" borderId="1" xfId="1" applyNumberFormat="1" applyFont="1" applyBorder="1"/>
    <xf numFmtId="165" fontId="0" fillId="0" borderId="15" xfId="1" applyNumberFormat="1" applyFont="1" applyBorder="1"/>
    <xf numFmtId="165" fontId="0" fillId="0" borderId="5" xfId="1" applyNumberFormat="1" applyFont="1" applyBorder="1"/>
    <xf numFmtId="165" fontId="0" fillId="0" borderId="23" xfId="1" applyNumberFormat="1" applyFont="1" applyBorder="1"/>
    <xf numFmtId="165" fontId="0" fillId="0" borderId="1" xfId="1" applyNumberFormat="1" applyFont="1" applyBorder="1" applyAlignment="1">
      <alignment wrapText="1"/>
    </xf>
    <xf numFmtId="165" fontId="0" fillId="0" borderId="8" xfId="1" applyNumberFormat="1" applyFont="1" applyBorder="1"/>
    <xf numFmtId="165" fontId="0" fillId="0" borderId="22" xfId="1" applyNumberFormat="1" applyFont="1" applyBorder="1"/>
    <xf numFmtId="165" fontId="0" fillId="0" borderId="7" xfId="1" applyNumberFormat="1" applyFont="1" applyBorder="1"/>
    <xf numFmtId="165" fontId="0" fillId="0" borderId="24" xfId="1" applyNumberFormat="1" applyFont="1" applyBorder="1"/>
    <xf numFmtId="165" fontId="0" fillId="2" borderId="1" xfId="1" applyNumberFormat="1" applyFont="1" applyFill="1" applyBorder="1"/>
    <xf numFmtId="9" fontId="0" fillId="0" borderId="6" xfId="2" applyFont="1" applyBorder="1"/>
    <xf numFmtId="0" fontId="0" fillId="0" borderId="7" xfId="0" applyBorder="1" applyAlignment="1">
      <alignment horizontal="center"/>
    </xf>
    <xf numFmtId="165" fontId="0" fillId="2" borderId="10" xfId="1" applyNumberFormat="1" applyFont="1" applyFill="1" applyBorder="1" applyAlignment="1">
      <alignment horizontal="center"/>
    </xf>
    <xf numFmtId="165" fontId="0" fillId="0" borderId="6" xfId="1" applyNumberFormat="1" applyFont="1" applyBorder="1"/>
    <xf numFmtId="165" fontId="0" fillId="0" borderId="10" xfId="1" applyNumberFormat="1" applyFont="1" applyBorder="1"/>
    <xf numFmtId="165" fontId="0" fillId="0" borderId="15" xfId="1" applyNumberFormat="1" applyFont="1" applyBorder="1" applyAlignment="1">
      <alignment wrapText="1"/>
    </xf>
    <xf numFmtId="165" fontId="0" fillId="0" borderId="28" xfId="1" applyNumberFormat="1" applyFont="1" applyBorder="1"/>
    <xf numFmtId="165" fontId="0" fillId="0" borderId="9" xfId="1" applyNumberFormat="1" applyFont="1" applyBorder="1"/>
    <xf numFmtId="165" fontId="0" fillId="2" borderId="5" xfId="1" applyNumberFormat="1" applyFont="1" applyFill="1" applyBorder="1"/>
    <xf numFmtId="165" fontId="0" fillId="2" borderId="6" xfId="1" applyNumberFormat="1" applyFont="1" applyFill="1" applyBorder="1"/>
    <xf numFmtId="165" fontId="0" fillId="0" borderId="10" xfId="1" applyNumberFormat="1" applyFont="1" applyFill="1" applyBorder="1" applyAlignment="1">
      <alignment horizontal="center"/>
    </xf>
    <xf numFmtId="165" fontId="0" fillId="0" borderId="1" xfId="1" applyNumberFormat="1" applyFont="1" applyFill="1" applyBorder="1" applyAlignment="1">
      <alignment horizontal="center"/>
    </xf>
    <xf numFmtId="165" fontId="0" fillId="0" borderId="15" xfId="1" applyNumberFormat="1" applyFont="1" applyFill="1" applyBorder="1"/>
    <xf numFmtId="165" fontId="0" fillId="0" borderId="5" xfId="1" applyNumberFormat="1" applyFont="1" applyFill="1" applyBorder="1"/>
    <xf numFmtId="165" fontId="0" fillId="2" borderId="1" xfId="1" applyNumberFormat="1" applyFont="1" applyFill="1" applyBorder="1" applyAlignment="1">
      <alignment horizontal="center"/>
    </xf>
    <xf numFmtId="165" fontId="0" fillId="2" borderId="15" xfId="1" applyNumberFormat="1" applyFont="1" applyFill="1" applyBorder="1"/>
    <xf numFmtId="165" fontId="0" fillId="2" borderId="10" xfId="1" applyNumberFormat="1" applyFont="1" applyFill="1" applyBorder="1"/>
    <xf numFmtId="9" fontId="0" fillId="2" borderId="6" xfId="2" applyFont="1" applyFill="1" applyBorder="1"/>
    <xf numFmtId="0" fontId="0" fillId="0" borderId="1" xfId="0" applyBorder="1"/>
    <xf numFmtId="165" fontId="0" fillId="2" borderId="23" xfId="1" applyNumberFormat="1" applyFont="1" applyFill="1" applyBorder="1"/>
    <xf numFmtId="165" fontId="0" fillId="0" borderId="29" xfId="1" applyNumberFormat="1" applyFont="1" applyBorder="1" applyAlignment="1">
      <alignment horizontal="right" vertical="center"/>
    </xf>
    <xf numFmtId="165" fontId="0" fillId="0" borderId="3" xfId="1" applyNumberFormat="1" applyFont="1" applyBorder="1" applyAlignment="1">
      <alignment horizontal="right" vertical="center"/>
    </xf>
    <xf numFmtId="165" fontId="0" fillId="0" borderId="20" xfId="1" applyNumberFormat="1" applyFont="1" applyBorder="1" applyAlignment="1">
      <alignment horizontal="right" vertical="center"/>
    </xf>
    <xf numFmtId="165" fontId="0" fillId="0" borderId="2" xfId="1" applyNumberFormat="1" applyFont="1" applyBorder="1" applyAlignment="1">
      <alignment horizontal="right" vertical="center"/>
    </xf>
    <xf numFmtId="165" fontId="0" fillId="0" borderId="4" xfId="1" applyNumberFormat="1" applyFont="1" applyBorder="1" applyAlignment="1">
      <alignment horizontal="right" vertical="center"/>
    </xf>
    <xf numFmtId="10" fontId="0" fillId="3" borderId="44" xfId="2" applyNumberFormat="1" applyFont="1" applyFill="1" applyBorder="1" applyAlignment="1">
      <alignment horizontal="right" vertical="center"/>
    </xf>
    <xf numFmtId="10" fontId="0" fillId="3" borderId="24" xfId="2" applyNumberFormat="1" applyFont="1" applyFill="1" applyBorder="1" applyAlignment="1">
      <alignment horizontal="right" vertical="center"/>
    </xf>
    <xf numFmtId="10" fontId="0" fillId="3" borderId="45" xfId="2" applyNumberFormat="1" applyFont="1" applyFill="1" applyBorder="1" applyAlignment="1">
      <alignment horizontal="right" vertical="center"/>
    </xf>
    <xf numFmtId="0" fontId="0" fillId="0" borderId="0" xfId="0" applyAlignment="1">
      <alignment wrapText="1"/>
    </xf>
    <xf numFmtId="14" fontId="0" fillId="0" borderId="0" xfId="0" applyNumberFormat="1"/>
    <xf numFmtId="9" fontId="0" fillId="0" borderId="0" xfId="2" applyFont="1"/>
    <xf numFmtId="2" fontId="0" fillId="0" borderId="0" xfId="0" applyNumberFormat="1"/>
    <xf numFmtId="10" fontId="0" fillId="0" borderId="0" xfId="2" applyNumberFormat="1" applyFont="1"/>
    <xf numFmtId="9" fontId="0" fillId="0" borderId="0" xfId="0" applyNumberFormat="1"/>
    <xf numFmtId="165" fontId="0" fillId="0" borderId="0" xfId="1" applyNumberFormat="1" applyFont="1"/>
    <xf numFmtId="0" fontId="0" fillId="0" borderId="0" xfId="0" applyAlignment="1">
      <alignment horizontal="right"/>
    </xf>
    <xf numFmtId="165" fontId="0" fillId="0" borderId="0" xfId="0" applyNumberFormat="1"/>
    <xf numFmtId="0" fontId="0" fillId="4" borderId="0" xfId="0" applyFill="1" applyAlignment="1">
      <alignment horizontal="right"/>
    </xf>
    <xf numFmtId="0" fontId="0" fillId="4" borderId="0" xfId="0" applyFill="1" applyAlignment="1">
      <alignment horizontal="right" wrapText="1"/>
    </xf>
    <xf numFmtId="10" fontId="0" fillId="0" borderId="0" xfId="2" applyNumberFormat="1" applyFont="1" applyAlignment="1">
      <alignment horizontal="center" vertical="center"/>
    </xf>
    <xf numFmtId="0" fontId="0" fillId="4" borderId="0" xfId="0" applyFill="1" applyAlignment="1">
      <alignment horizontal="right" vertical="center"/>
    </xf>
    <xf numFmtId="0" fontId="0" fillId="4" borderId="0" xfId="0" applyFill="1" applyAlignment="1">
      <alignment vertical="center"/>
    </xf>
    <xf numFmtId="0" fontId="0" fillId="2" borderId="0" xfId="0" applyFill="1" applyAlignment="1">
      <alignment horizontal="right" wrapText="1"/>
    </xf>
    <xf numFmtId="0" fontId="0" fillId="0" borderId="0" xfId="0" applyAlignment="1">
      <alignment horizontal="right"/>
    </xf>
    <xf numFmtId="0" fontId="0" fillId="0" borderId="46" xfId="0" applyFill="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xf>
    <xf numFmtId="0" fontId="1" fillId="0" borderId="1" xfId="0" applyFont="1"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0" fillId="0" borderId="10"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0" xfId="0" applyFont="1" applyBorder="1" applyAlignment="1">
      <alignment horizontal="center" vertical="center"/>
    </xf>
    <xf numFmtId="0" fontId="1" fillId="0" borderId="42" xfId="0" applyFont="1" applyBorder="1" applyAlignment="1">
      <alignment horizontal="center" vertical="center"/>
    </xf>
    <xf numFmtId="0" fontId="0" fillId="0" borderId="0" xfId="0" applyAlignment="1">
      <alignment horizontal="left"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xf>
    <xf numFmtId="0" fontId="1" fillId="0" borderId="31" xfId="0" applyFont="1" applyBorder="1" applyAlignment="1">
      <alignment horizontal="center" vertical="center"/>
    </xf>
    <xf numFmtId="0" fontId="1" fillId="0" borderId="6" xfId="0" applyFont="1" applyBorder="1" applyAlignment="1">
      <alignment horizontal="center" vertical="center"/>
    </xf>
    <xf numFmtId="0" fontId="2" fillId="0" borderId="29" xfId="0" applyFont="1" applyBorder="1" applyAlignment="1">
      <alignment horizontal="center" vertical="center"/>
    </xf>
    <xf numFmtId="0" fontId="2" fillId="0" borderId="20" xfId="0" applyFont="1" applyBorder="1" applyAlignment="1">
      <alignment horizontal="center" vertical="center"/>
    </xf>
    <xf numFmtId="0" fontId="0" fillId="3" borderId="0" xfId="0" applyFill="1" applyAlignment="1">
      <alignment horizontal="left"/>
    </xf>
    <xf numFmtId="0" fontId="2" fillId="0" borderId="37" xfId="0" applyFont="1" applyBorder="1" applyAlignment="1">
      <alignment horizontal="center"/>
    </xf>
    <xf numFmtId="0" fontId="2" fillId="0" borderId="38" xfId="0" applyFont="1" applyBorder="1" applyAlignment="1">
      <alignment horizontal="center"/>
    </xf>
    <xf numFmtId="0" fontId="2" fillId="0" borderId="39"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1" xfId="0" applyBorder="1" applyAlignment="1">
      <alignment horizontal="center" vertical="center"/>
    </xf>
    <xf numFmtId="0" fontId="0" fillId="0" borderId="23" xfId="0" applyBorder="1" applyAlignment="1">
      <alignment horizontal="center" vertical="center"/>
    </xf>
    <xf numFmtId="0" fontId="0" fillId="3" borderId="7" xfId="0" applyFill="1" applyBorder="1" applyAlignment="1">
      <alignment horizontal="right"/>
    </xf>
    <xf numFmtId="0" fontId="0" fillId="3" borderId="9" xfId="0" applyFill="1" applyBorder="1" applyAlignment="1">
      <alignment horizontal="right"/>
    </xf>
    <xf numFmtId="10" fontId="0" fillId="3" borderId="28" xfId="2" applyNumberFormat="1" applyFont="1" applyFill="1" applyBorder="1" applyAlignment="1">
      <alignment horizontal="right" vertical="center"/>
    </xf>
    <xf numFmtId="10" fontId="0" fillId="3" borderId="8" xfId="2" applyNumberFormat="1" applyFont="1" applyFill="1" applyBorder="1" applyAlignment="1">
      <alignment horizontal="right" vertical="center"/>
    </xf>
    <xf numFmtId="10" fontId="0" fillId="3" borderId="22" xfId="2" applyNumberFormat="1" applyFont="1" applyFill="1" applyBorder="1" applyAlignment="1">
      <alignment horizontal="right" vertical="center"/>
    </xf>
    <xf numFmtId="10" fontId="0" fillId="3" borderId="7" xfId="2" applyNumberFormat="1" applyFont="1" applyFill="1" applyBorder="1" applyAlignment="1">
      <alignment horizontal="right" vertical="center"/>
    </xf>
    <xf numFmtId="10" fontId="0" fillId="3" borderId="9" xfId="2" applyNumberFormat="1" applyFont="1" applyFill="1" applyBorder="1" applyAlignment="1">
      <alignment horizontal="right" vertical="center"/>
    </xf>
    <xf numFmtId="0" fontId="0" fillId="0" borderId="40" xfId="0" applyBorder="1" applyAlignment="1">
      <alignment horizontal="center"/>
    </xf>
    <xf numFmtId="0" fontId="0" fillId="0" borderId="0" xfId="0" applyAlignment="1">
      <alignment horizontal="center"/>
    </xf>
    <xf numFmtId="0" fontId="0" fillId="0" borderId="41" xfId="0" applyBorder="1" applyAlignment="1">
      <alignment horizontal="center"/>
    </xf>
    <xf numFmtId="0" fontId="0" fillId="0" borderId="2" xfId="0" applyBorder="1" applyAlignment="1">
      <alignment horizontal="right"/>
    </xf>
    <xf numFmtId="0" fontId="0" fillId="0" borderId="4" xfId="0" applyBorder="1" applyAlignment="1">
      <alignment horizontal="right"/>
    </xf>
    <xf numFmtId="165" fontId="0" fillId="0" borderId="14" xfId="1" applyNumberFormat="1" applyFont="1" applyBorder="1" applyAlignment="1">
      <alignment horizontal="right" vertical="center"/>
    </xf>
    <xf numFmtId="165" fontId="0" fillId="0" borderId="16" xfId="1" applyNumberFormat="1" applyFont="1" applyBorder="1" applyAlignment="1">
      <alignment horizontal="right" vertical="center"/>
    </xf>
    <xf numFmtId="165" fontId="0" fillId="0" borderId="11" xfId="1" applyNumberFormat="1" applyFont="1" applyBorder="1" applyAlignment="1">
      <alignment horizontal="right" vertical="center"/>
    </xf>
    <xf numFmtId="165" fontId="0" fillId="0" borderId="23" xfId="1" applyNumberFormat="1" applyFont="1" applyBorder="1" applyAlignment="1">
      <alignment horizontal="right" vertical="center"/>
    </xf>
    <xf numFmtId="165" fontId="0" fillId="0" borderId="12" xfId="1" applyNumberFormat="1" applyFont="1" applyBorder="1" applyAlignment="1">
      <alignment horizontal="right" vertical="center"/>
    </xf>
    <xf numFmtId="165" fontId="0" fillId="0" borderId="43" xfId="1" applyNumberFormat="1" applyFont="1" applyBorder="1" applyAlignment="1">
      <alignment horizontal="right" vertical="center"/>
    </xf>
    <xf numFmtId="0" fontId="0" fillId="0" borderId="5" xfId="0" applyBorder="1" applyAlignment="1">
      <alignment horizontal="right"/>
    </xf>
    <xf numFmtId="0" fontId="0" fillId="0" borderId="6" xfId="0" applyBorder="1" applyAlignment="1">
      <alignment horizontal="right"/>
    </xf>
    <xf numFmtId="165" fontId="0" fillId="0" borderId="10" xfId="1" applyNumberFormat="1" applyFont="1" applyBorder="1" applyAlignment="1">
      <alignment horizontal="center" vertical="center"/>
    </xf>
    <xf numFmtId="165" fontId="0" fillId="0" borderId="1" xfId="1" applyNumberFormat="1" applyFont="1" applyBorder="1" applyAlignment="1">
      <alignment horizontal="center" vertical="center"/>
    </xf>
    <xf numFmtId="165" fontId="0" fillId="0" borderId="15" xfId="1" applyNumberFormat="1" applyFont="1" applyBorder="1" applyAlignment="1">
      <alignment horizontal="center" vertical="center"/>
    </xf>
    <xf numFmtId="165" fontId="0" fillId="0" borderId="42" xfId="1" applyNumberFormat="1" applyFont="1" applyBorder="1" applyAlignment="1">
      <alignment horizontal="left" vertical="center"/>
    </xf>
    <xf numFmtId="165" fontId="0" fillId="0" borderId="43" xfId="1" applyNumberFormat="1" applyFont="1" applyBorder="1" applyAlignment="1">
      <alignment horizontal="left" vertical="center"/>
    </xf>
    <xf numFmtId="10" fontId="0" fillId="0" borderId="0" xfId="2" applyNumberFormat="1" applyFont="1" applyAlignment="1">
      <alignment horizontal="center" vertical="center"/>
    </xf>
    <xf numFmtId="0" fontId="0" fillId="0" borderId="0" xfId="0" applyAlignment="1">
      <alignment horizontal="right"/>
    </xf>
  </cellXfs>
  <cellStyles count="5">
    <cellStyle name="Comma" xfId="1" builtinId="3"/>
    <cellStyle name="Comma 2" xfId="4" xr:uid="{00000000-0005-0000-0000-000001000000}"/>
    <cellStyle name="Normal" xfId="0" builtinId="0"/>
    <cellStyle name="Normal 2"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9"/>
  <sheetViews>
    <sheetView topLeftCell="A3" zoomScale="110" zoomScaleNormal="110" workbookViewId="0">
      <selection activeCell="P15" sqref="P15"/>
    </sheetView>
  </sheetViews>
  <sheetFormatPr defaultRowHeight="15" x14ac:dyDescent="0.25"/>
  <cols>
    <col min="1" max="1" width="1.7109375" customWidth="1"/>
    <col min="2" max="5" width="9.7109375" customWidth="1"/>
    <col min="6" max="26" width="10.7109375" customWidth="1"/>
    <col min="27" max="27" width="1.7109375" customWidth="1"/>
  </cols>
  <sheetData>
    <row r="1" spans="2:26" ht="15" customHeight="1" x14ac:dyDescent="0.25"/>
    <row r="2" spans="2:26" ht="15" customHeight="1" x14ac:dyDescent="0.25">
      <c r="B2" t="s">
        <v>29</v>
      </c>
    </row>
    <row r="3" spans="2:26" ht="15" customHeight="1" thickBot="1" x14ac:dyDescent="0.3"/>
    <row r="4" spans="2:26" s="5" customFormat="1" ht="15" customHeight="1" x14ac:dyDescent="0.25">
      <c r="B4" s="76" t="s">
        <v>0</v>
      </c>
      <c r="C4" s="77"/>
      <c r="D4" s="77"/>
      <c r="E4" s="77"/>
      <c r="F4" s="77"/>
      <c r="G4" s="77"/>
      <c r="H4" s="77"/>
      <c r="I4" s="77"/>
      <c r="J4" s="78"/>
      <c r="K4" s="85" t="s">
        <v>8</v>
      </c>
      <c r="L4" s="86"/>
      <c r="M4" s="86"/>
      <c r="N4" s="86"/>
      <c r="O4" s="86"/>
      <c r="P4" s="86"/>
      <c r="Q4" s="86"/>
      <c r="R4" s="86"/>
      <c r="S4" s="86"/>
      <c r="T4" s="86"/>
      <c r="U4" s="86"/>
      <c r="V4" s="86"/>
      <c r="W4" s="86"/>
      <c r="X4" s="86"/>
      <c r="Y4" s="86"/>
      <c r="Z4" s="6" t="s">
        <v>49</v>
      </c>
    </row>
    <row r="5" spans="2:26" s="17" customFormat="1" ht="15" customHeight="1" x14ac:dyDescent="0.25">
      <c r="B5" s="15"/>
      <c r="C5" s="79" t="s">
        <v>9</v>
      </c>
      <c r="D5" s="79"/>
      <c r="E5" s="79"/>
      <c r="F5" s="79" t="s">
        <v>11</v>
      </c>
      <c r="G5" s="79"/>
      <c r="H5" s="79"/>
      <c r="I5" s="79"/>
      <c r="J5" s="16" t="s">
        <v>12</v>
      </c>
      <c r="K5" s="90" t="s">
        <v>13</v>
      </c>
      <c r="L5" s="88"/>
      <c r="M5" s="88"/>
      <c r="N5" s="88"/>
      <c r="O5" s="88"/>
      <c r="P5" s="88"/>
      <c r="Q5" s="89"/>
      <c r="R5" s="87" t="s">
        <v>107</v>
      </c>
      <c r="S5" s="89"/>
      <c r="T5" s="79" t="s">
        <v>46</v>
      </c>
      <c r="U5" s="79"/>
      <c r="V5" s="87" t="s">
        <v>47</v>
      </c>
      <c r="W5" s="88"/>
      <c r="X5" s="89"/>
      <c r="Y5" s="16" t="s">
        <v>12</v>
      </c>
      <c r="Z5" s="73" t="s">
        <v>48</v>
      </c>
    </row>
    <row r="6" spans="2:26" ht="14.45" hidden="1" customHeight="1" x14ac:dyDescent="0.25">
      <c r="B6" s="2"/>
      <c r="C6" s="1"/>
      <c r="D6" s="1"/>
      <c r="E6" s="1"/>
      <c r="F6" s="1"/>
      <c r="G6" s="1"/>
      <c r="H6" s="1"/>
      <c r="I6" s="1"/>
      <c r="J6" s="7"/>
      <c r="K6" s="83"/>
      <c r="L6" s="84"/>
      <c r="M6" s="1"/>
      <c r="N6" s="84" t="s">
        <v>15</v>
      </c>
      <c r="O6" s="84"/>
      <c r="P6" s="84"/>
      <c r="Q6" s="84"/>
      <c r="R6" s="84"/>
      <c r="S6" s="84"/>
      <c r="T6" s="80"/>
      <c r="U6" s="82"/>
      <c r="V6" s="80"/>
      <c r="W6" s="81"/>
      <c r="X6" s="82"/>
      <c r="Y6" s="11"/>
      <c r="Z6" s="74"/>
    </row>
    <row r="7" spans="2:26" ht="30" customHeight="1" x14ac:dyDescent="0.25">
      <c r="B7" s="8" t="s">
        <v>22</v>
      </c>
      <c r="C7" s="12" t="s">
        <v>1</v>
      </c>
      <c r="D7" s="12" t="s">
        <v>2</v>
      </c>
      <c r="E7" s="12" t="s">
        <v>3</v>
      </c>
      <c r="F7" s="12" t="s">
        <v>4</v>
      </c>
      <c r="G7" s="12" t="s">
        <v>5</v>
      </c>
      <c r="H7" s="12" t="s">
        <v>6</v>
      </c>
      <c r="I7" s="12" t="s">
        <v>10</v>
      </c>
      <c r="J7" s="13" t="s">
        <v>7</v>
      </c>
      <c r="K7" s="14" t="s">
        <v>14</v>
      </c>
      <c r="L7" s="12" t="s">
        <v>19</v>
      </c>
      <c r="M7" s="12" t="s">
        <v>43</v>
      </c>
      <c r="N7" s="12" t="s">
        <v>16</v>
      </c>
      <c r="O7" s="12" t="s">
        <v>20</v>
      </c>
      <c r="P7" s="12" t="s">
        <v>17</v>
      </c>
      <c r="Q7" s="12" t="s">
        <v>42</v>
      </c>
      <c r="R7" s="12" t="s">
        <v>108</v>
      </c>
      <c r="S7" s="72" t="s">
        <v>109</v>
      </c>
      <c r="T7" s="12" t="s">
        <v>18</v>
      </c>
      <c r="U7" s="12" t="s">
        <v>25</v>
      </c>
      <c r="V7" s="12" t="s">
        <v>44</v>
      </c>
      <c r="W7" s="12" t="s">
        <v>26</v>
      </c>
      <c r="X7" s="12" t="s">
        <v>21</v>
      </c>
      <c r="Y7" s="13" t="s">
        <v>45</v>
      </c>
      <c r="Z7" s="75"/>
    </row>
    <row r="8" spans="2:26" ht="15" customHeight="1" x14ac:dyDescent="0.25">
      <c r="B8" s="9" t="s">
        <v>31</v>
      </c>
      <c r="C8" s="27">
        <v>10</v>
      </c>
      <c r="D8" s="18"/>
      <c r="E8" s="18"/>
      <c r="F8" s="18"/>
      <c r="G8" s="18"/>
      <c r="H8" s="18"/>
      <c r="I8" s="18"/>
      <c r="J8" s="19">
        <f>SUM(C8:I8)</f>
        <v>10</v>
      </c>
      <c r="K8" s="20"/>
      <c r="L8" s="18"/>
      <c r="M8" s="18"/>
      <c r="N8" s="18"/>
      <c r="O8" s="18"/>
      <c r="P8" s="18"/>
      <c r="Q8" s="18"/>
      <c r="R8" s="18"/>
      <c r="S8" s="18"/>
      <c r="T8" s="18"/>
      <c r="U8" s="18"/>
      <c r="V8" s="18"/>
      <c r="W8" s="18"/>
      <c r="X8" s="18"/>
      <c r="Y8" s="19">
        <f>SUM(K8:X8)</f>
        <v>0</v>
      </c>
      <c r="Z8" s="21">
        <f t="shared" ref="Z8:Z19" si="0">J8-Y8</f>
        <v>10</v>
      </c>
    </row>
    <row r="9" spans="2:26" ht="15" customHeight="1" x14ac:dyDescent="0.25">
      <c r="B9" s="9" t="s">
        <v>32</v>
      </c>
      <c r="C9" s="18"/>
      <c r="D9" s="18"/>
      <c r="E9" s="18"/>
      <c r="F9" s="18"/>
      <c r="G9" s="18"/>
      <c r="H9" s="18"/>
      <c r="I9" s="18"/>
      <c r="J9" s="19">
        <f t="shared" ref="J9:J19" si="1">SUM(C9:I9)</f>
        <v>0</v>
      </c>
      <c r="K9" s="20"/>
      <c r="L9" s="18"/>
      <c r="M9" s="22"/>
      <c r="N9" s="18"/>
      <c r="O9" s="18"/>
      <c r="P9" s="18"/>
      <c r="Q9" s="18"/>
      <c r="R9" s="18"/>
      <c r="S9" s="18"/>
      <c r="T9" s="18"/>
      <c r="U9" s="18"/>
      <c r="V9" s="18"/>
      <c r="W9" s="18"/>
      <c r="X9" s="18"/>
      <c r="Y9" s="19">
        <f>SUM(K9:X9)</f>
        <v>0</v>
      </c>
      <c r="Z9" s="21">
        <f t="shared" si="0"/>
        <v>0</v>
      </c>
    </row>
    <row r="10" spans="2:26" ht="15" customHeight="1" x14ac:dyDescent="0.25">
      <c r="B10" s="9" t="s">
        <v>33</v>
      </c>
      <c r="C10" s="18"/>
      <c r="D10" s="18"/>
      <c r="E10" s="18"/>
      <c r="F10" s="18"/>
      <c r="G10" s="18"/>
      <c r="H10" s="18"/>
      <c r="I10" s="18"/>
      <c r="J10" s="19">
        <f t="shared" si="1"/>
        <v>0</v>
      </c>
      <c r="K10" s="20"/>
      <c r="L10" s="18"/>
      <c r="M10" s="18"/>
      <c r="N10" s="18"/>
      <c r="O10" s="18"/>
      <c r="P10" s="18"/>
      <c r="Q10" s="18"/>
      <c r="R10" s="18"/>
      <c r="S10" s="18"/>
      <c r="T10" s="18"/>
      <c r="U10" s="18"/>
      <c r="V10" s="18"/>
      <c r="W10" s="18"/>
      <c r="X10" s="18"/>
      <c r="Y10" s="19">
        <f t="shared" ref="Y10:Y19" si="2">SUM(K10:X10)</f>
        <v>0</v>
      </c>
      <c r="Z10" s="21">
        <f t="shared" si="0"/>
        <v>0</v>
      </c>
    </row>
    <row r="11" spans="2:26" ht="15" customHeight="1" x14ac:dyDescent="0.25">
      <c r="B11" s="9" t="s">
        <v>34</v>
      </c>
      <c r="C11" s="18"/>
      <c r="D11" s="18"/>
      <c r="E11" s="18"/>
      <c r="F11" s="18"/>
      <c r="G11" s="18"/>
      <c r="H11" s="18"/>
      <c r="I11" s="18"/>
      <c r="J11" s="19">
        <f t="shared" si="1"/>
        <v>0</v>
      </c>
      <c r="K11" s="20"/>
      <c r="L11" s="18"/>
      <c r="M11" s="18"/>
      <c r="N11" s="18"/>
      <c r="O11" s="18"/>
      <c r="P11" s="18"/>
      <c r="Q11" s="18"/>
      <c r="R11" s="18"/>
      <c r="S11" s="18"/>
      <c r="T11" s="18"/>
      <c r="U11" s="18"/>
      <c r="V11" s="18"/>
      <c r="W11" s="18"/>
      <c r="X11" s="18"/>
      <c r="Y11" s="19">
        <f t="shared" si="2"/>
        <v>0</v>
      </c>
      <c r="Z11" s="21">
        <f t="shared" si="0"/>
        <v>0</v>
      </c>
    </row>
    <row r="12" spans="2:26" ht="15" customHeight="1" x14ac:dyDescent="0.25">
      <c r="B12" s="9" t="s">
        <v>23</v>
      </c>
      <c r="C12" s="18"/>
      <c r="D12" s="18"/>
      <c r="E12" s="18"/>
      <c r="F12" s="18"/>
      <c r="G12" s="18"/>
      <c r="H12" s="18"/>
      <c r="I12" s="18"/>
      <c r="J12" s="19">
        <f t="shared" si="1"/>
        <v>0</v>
      </c>
      <c r="K12" s="20"/>
      <c r="L12" s="18"/>
      <c r="M12" s="18"/>
      <c r="N12" s="18"/>
      <c r="O12" s="18"/>
      <c r="P12" s="18"/>
      <c r="Q12" s="18"/>
      <c r="R12" s="18"/>
      <c r="S12" s="18"/>
      <c r="T12" s="18"/>
      <c r="U12" s="18"/>
      <c r="V12" s="18"/>
      <c r="W12" s="18"/>
      <c r="X12" s="18"/>
      <c r="Y12" s="19">
        <f t="shared" si="2"/>
        <v>0</v>
      </c>
      <c r="Z12" s="21">
        <f t="shared" si="0"/>
        <v>0</v>
      </c>
    </row>
    <row r="13" spans="2:26" ht="15" customHeight="1" x14ac:dyDescent="0.25">
      <c r="B13" s="9" t="s">
        <v>35</v>
      </c>
      <c r="C13" s="18"/>
      <c r="D13" s="18"/>
      <c r="E13" s="18"/>
      <c r="F13" s="18"/>
      <c r="G13" s="18"/>
      <c r="H13" s="18"/>
      <c r="I13" s="18"/>
      <c r="J13" s="19">
        <f t="shared" si="1"/>
        <v>0</v>
      </c>
      <c r="K13" s="20"/>
      <c r="L13" s="18"/>
      <c r="M13" s="18"/>
      <c r="N13" s="18"/>
      <c r="O13" s="18"/>
      <c r="P13" s="18"/>
      <c r="Q13" s="18"/>
      <c r="R13" s="18"/>
      <c r="S13" s="18"/>
      <c r="T13" s="18"/>
      <c r="U13" s="18"/>
      <c r="V13" s="18"/>
      <c r="W13" s="18"/>
      <c r="X13" s="18"/>
      <c r="Y13" s="19">
        <f t="shared" si="2"/>
        <v>0</v>
      </c>
      <c r="Z13" s="21">
        <f t="shared" si="0"/>
        <v>0</v>
      </c>
    </row>
    <row r="14" spans="2:26" ht="15" customHeight="1" x14ac:dyDescent="0.25">
      <c r="B14" s="9" t="s">
        <v>36</v>
      </c>
      <c r="C14" s="18"/>
      <c r="D14" s="18"/>
      <c r="E14" s="18"/>
      <c r="F14" s="18"/>
      <c r="G14" s="18"/>
      <c r="H14" s="18"/>
      <c r="I14" s="18"/>
      <c r="J14" s="19">
        <f t="shared" si="1"/>
        <v>0</v>
      </c>
      <c r="K14" s="20"/>
      <c r="L14" s="18"/>
      <c r="M14" s="18"/>
      <c r="N14" s="18"/>
      <c r="O14" s="18"/>
      <c r="P14" s="18"/>
      <c r="Q14" s="18"/>
      <c r="R14" s="18"/>
      <c r="S14" s="18"/>
      <c r="T14" s="18"/>
      <c r="U14" s="18"/>
      <c r="V14" s="18"/>
      <c r="W14" s="18"/>
      <c r="X14" s="18"/>
      <c r="Y14" s="19">
        <f t="shared" si="2"/>
        <v>0</v>
      </c>
      <c r="Z14" s="21">
        <f t="shared" si="0"/>
        <v>0</v>
      </c>
    </row>
    <row r="15" spans="2:26" ht="15" customHeight="1" x14ac:dyDescent="0.25">
      <c r="B15" s="9" t="s">
        <v>37</v>
      </c>
      <c r="C15" s="18"/>
      <c r="D15" s="18"/>
      <c r="E15" s="18"/>
      <c r="F15" s="18"/>
      <c r="G15" s="18"/>
      <c r="H15" s="18"/>
      <c r="I15" s="18"/>
      <c r="J15" s="19">
        <f t="shared" si="1"/>
        <v>0</v>
      </c>
      <c r="K15" s="20"/>
      <c r="L15" s="18"/>
      <c r="M15" s="18"/>
      <c r="N15" s="18"/>
      <c r="O15" s="18"/>
      <c r="P15" s="18"/>
      <c r="Q15" s="18"/>
      <c r="R15" s="18"/>
      <c r="S15" s="18"/>
      <c r="T15" s="18"/>
      <c r="U15" s="18"/>
      <c r="V15" s="18"/>
      <c r="W15" s="18"/>
      <c r="X15" s="18"/>
      <c r="Y15" s="19">
        <f t="shared" si="2"/>
        <v>0</v>
      </c>
      <c r="Z15" s="21">
        <f t="shared" si="0"/>
        <v>0</v>
      </c>
    </row>
    <row r="16" spans="2:26" ht="15" customHeight="1" x14ac:dyDescent="0.25">
      <c r="B16" s="9" t="s">
        <v>38</v>
      </c>
      <c r="C16" s="18"/>
      <c r="D16" s="18"/>
      <c r="E16" s="18"/>
      <c r="F16" s="18"/>
      <c r="G16" s="18"/>
      <c r="H16" s="18"/>
      <c r="I16" s="18"/>
      <c r="J16" s="19">
        <f t="shared" si="1"/>
        <v>0</v>
      </c>
      <c r="K16" s="20"/>
      <c r="L16" s="18"/>
      <c r="M16" s="18"/>
      <c r="N16" s="18"/>
      <c r="O16" s="18"/>
      <c r="P16" s="18"/>
      <c r="Q16" s="18"/>
      <c r="R16" s="18"/>
      <c r="S16" s="18"/>
      <c r="T16" s="18"/>
      <c r="U16" s="18"/>
      <c r="V16" s="18"/>
      <c r="W16" s="18"/>
      <c r="X16" s="18"/>
      <c r="Y16" s="19">
        <f t="shared" si="2"/>
        <v>0</v>
      </c>
      <c r="Z16" s="21">
        <f t="shared" si="0"/>
        <v>0</v>
      </c>
    </row>
    <row r="17" spans="2:26" ht="15" customHeight="1" x14ac:dyDescent="0.25">
      <c r="B17" s="9" t="s">
        <v>39</v>
      </c>
      <c r="C17" s="18"/>
      <c r="D17" s="18"/>
      <c r="E17" s="18"/>
      <c r="F17" s="18"/>
      <c r="G17" s="18"/>
      <c r="H17" s="18"/>
      <c r="I17" s="18"/>
      <c r="J17" s="19">
        <f t="shared" si="1"/>
        <v>0</v>
      </c>
      <c r="K17" s="20"/>
      <c r="L17" s="18"/>
      <c r="M17" s="18"/>
      <c r="N17" s="18"/>
      <c r="O17" s="18"/>
      <c r="P17" s="18"/>
      <c r="Q17" s="18"/>
      <c r="R17" s="18"/>
      <c r="S17" s="18"/>
      <c r="T17" s="18"/>
      <c r="U17" s="18"/>
      <c r="V17" s="18"/>
      <c r="W17" s="18"/>
      <c r="X17" s="18"/>
      <c r="Y17" s="19">
        <f t="shared" si="2"/>
        <v>0</v>
      </c>
      <c r="Z17" s="21">
        <f t="shared" si="0"/>
        <v>0</v>
      </c>
    </row>
    <row r="18" spans="2:26" ht="15" customHeight="1" x14ac:dyDescent="0.25">
      <c r="B18" s="9" t="s">
        <v>40</v>
      </c>
      <c r="C18" s="18"/>
      <c r="D18" s="18"/>
      <c r="E18" s="18"/>
      <c r="F18" s="18"/>
      <c r="G18" s="18"/>
      <c r="H18" s="18"/>
      <c r="I18" s="18"/>
      <c r="J18" s="19">
        <f t="shared" si="1"/>
        <v>0</v>
      </c>
      <c r="K18" s="20"/>
      <c r="L18" s="18"/>
      <c r="M18" s="18"/>
      <c r="N18" s="18"/>
      <c r="O18" s="18"/>
      <c r="P18" s="18"/>
      <c r="Q18" s="18"/>
      <c r="R18" s="18"/>
      <c r="S18" s="18"/>
      <c r="T18" s="18"/>
      <c r="U18" s="18"/>
      <c r="V18" s="18"/>
      <c r="W18" s="18"/>
      <c r="X18" s="18"/>
      <c r="Y18" s="19">
        <f t="shared" si="2"/>
        <v>0</v>
      </c>
      <c r="Z18" s="21">
        <f t="shared" si="0"/>
        <v>0</v>
      </c>
    </row>
    <row r="19" spans="2:26" ht="15" customHeight="1" thickBot="1" x14ac:dyDescent="0.3">
      <c r="B19" s="4" t="s">
        <v>41</v>
      </c>
      <c r="C19" s="23"/>
      <c r="D19" s="23"/>
      <c r="E19" s="23"/>
      <c r="F19" s="23"/>
      <c r="G19" s="23"/>
      <c r="H19" s="23"/>
      <c r="I19" s="23"/>
      <c r="J19" s="24">
        <f t="shared" si="1"/>
        <v>0</v>
      </c>
      <c r="K19" s="25"/>
      <c r="L19" s="23"/>
      <c r="M19" s="23"/>
      <c r="N19" s="23"/>
      <c r="O19" s="23"/>
      <c r="P19" s="23"/>
      <c r="Q19" s="23"/>
      <c r="R19" s="23"/>
      <c r="S19" s="23"/>
      <c r="T19" s="23"/>
      <c r="U19" s="23"/>
      <c r="V19" s="23"/>
      <c r="W19" s="23"/>
      <c r="X19" s="23"/>
      <c r="Y19" s="24">
        <f t="shared" si="2"/>
        <v>0</v>
      </c>
      <c r="Z19" s="26">
        <f t="shared" si="0"/>
        <v>0</v>
      </c>
    </row>
  </sheetData>
  <mergeCells count="13">
    <mergeCell ref="Z5:Z7"/>
    <mergeCell ref="B4:J4"/>
    <mergeCell ref="C5:E5"/>
    <mergeCell ref="F5:I5"/>
    <mergeCell ref="V6:X6"/>
    <mergeCell ref="T6:U6"/>
    <mergeCell ref="K6:L6"/>
    <mergeCell ref="T5:U5"/>
    <mergeCell ref="N6:S6"/>
    <mergeCell ref="K4:Y4"/>
    <mergeCell ref="V5:X5"/>
    <mergeCell ref="R5:S5"/>
    <mergeCell ref="K5:Q5"/>
  </mergeCells>
  <phoneticPr fontId="4"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7"/>
  <sheetViews>
    <sheetView zoomScale="138" zoomScaleNormal="138" workbookViewId="0">
      <selection activeCell="H10" sqref="H10"/>
    </sheetView>
  </sheetViews>
  <sheetFormatPr defaultRowHeight="15" x14ac:dyDescent="0.25"/>
  <cols>
    <col min="1" max="1" width="1.7109375" customWidth="1"/>
    <col min="2" max="3" width="8.7109375" customWidth="1"/>
    <col min="4" max="5" width="12.7109375" customWidth="1"/>
    <col min="6" max="6" width="15.7109375" customWidth="1"/>
    <col min="7" max="9" width="12.7109375" customWidth="1"/>
    <col min="10" max="12" width="15.7109375" customWidth="1"/>
    <col min="13" max="14" width="1.7109375" customWidth="1"/>
  </cols>
  <sheetData>
    <row r="1" spans="2:12" ht="15" customHeight="1" x14ac:dyDescent="0.25"/>
    <row r="2" spans="2:12" ht="30" customHeight="1" x14ac:dyDescent="0.25">
      <c r="B2" s="91" t="s">
        <v>30</v>
      </c>
      <c r="C2" s="91"/>
      <c r="D2" s="91"/>
      <c r="E2" s="91"/>
      <c r="F2" s="91"/>
      <c r="G2" s="91"/>
      <c r="H2" s="91"/>
      <c r="I2" s="91"/>
      <c r="J2" s="91"/>
      <c r="K2" s="91"/>
      <c r="L2" s="91"/>
    </row>
    <row r="3" spans="2:12" ht="15" customHeight="1" thickBot="1" x14ac:dyDescent="0.3"/>
    <row r="4" spans="2:12" ht="15" customHeight="1" x14ac:dyDescent="0.25">
      <c r="B4" s="107" t="s">
        <v>28</v>
      </c>
      <c r="C4" s="109" t="s">
        <v>27</v>
      </c>
      <c r="D4" s="112" t="s">
        <v>0</v>
      </c>
      <c r="E4" s="105"/>
      <c r="F4" s="113"/>
      <c r="G4" s="104" t="s">
        <v>8</v>
      </c>
      <c r="H4" s="105"/>
      <c r="I4" s="105"/>
      <c r="J4" s="106"/>
      <c r="K4" s="92" t="s">
        <v>24</v>
      </c>
      <c r="L4" s="93"/>
    </row>
    <row r="5" spans="2:12" ht="15" customHeight="1" x14ac:dyDescent="0.25">
      <c r="B5" s="95"/>
      <c r="C5" s="110"/>
      <c r="D5" s="94" t="s">
        <v>52</v>
      </c>
      <c r="E5" s="96" t="s">
        <v>53</v>
      </c>
      <c r="F5" s="98" t="s">
        <v>54</v>
      </c>
      <c r="G5" s="94" t="s">
        <v>50</v>
      </c>
      <c r="H5" s="96" t="s">
        <v>46</v>
      </c>
      <c r="I5" s="96" t="s">
        <v>47</v>
      </c>
      <c r="J5" s="98" t="s">
        <v>45</v>
      </c>
      <c r="K5" s="100" t="s">
        <v>55</v>
      </c>
      <c r="L5" s="102" t="s">
        <v>51</v>
      </c>
    </row>
    <row r="6" spans="2:12" ht="15" customHeight="1" x14ac:dyDescent="0.25">
      <c r="B6" s="108"/>
      <c r="C6" s="111"/>
      <c r="D6" s="95"/>
      <c r="E6" s="97"/>
      <c r="F6" s="99"/>
      <c r="G6" s="95"/>
      <c r="H6" s="97"/>
      <c r="I6" s="97"/>
      <c r="J6" s="99"/>
      <c r="K6" s="101"/>
      <c r="L6" s="103"/>
    </row>
    <row r="7" spans="2:12" ht="15" customHeight="1" x14ac:dyDescent="0.25">
      <c r="B7" s="2">
        <v>30</v>
      </c>
      <c r="C7" s="3">
        <v>2022</v>
      </c>
      <c r="D7" s="30">
        <v>1000000</v>
      </c>
      <c r="E7" s="42">
        <v>200000</v>
      </c>
      <c r="F7" s="43">
        <f>D7+E7</f>
        <v>1200000</v>
      </c>
      <c r="G7" s="36">
        <v>700000</v>
      </c>
      <c r="H7" s="27">
        <v>150000</v>
      </c>
      <c r="I7" s="27">
        <v>150000</v>
      </c>
      <c r="J7" s="37">
        <f>G7+H7+I7</f>
        <v>1000000</v>
      </c>
      <c r="K7" s="44">
        <f>F7-J7</f>
        <v>200000</v>
      </c>
      <c r="L7" s="45">
        <f>K7/F7</f>
        <v>0.16666666666666666</v>
      </c>
    </row>
    <row r="8" spans="2:12" ht="15" customHeight="1" x14ac:dyDescent="0.25">
      <c r="B8" s="2">
        <f>B7+1</f>
        <v>31</v>
      </c>
      <c r="C8" s="3">
        <f>C7+1</f>
        <v>2023</v>
      </c>
      <c r="D8" s="38"/>
      <c r="E8" s="39"/>
      <c r="F8" s="40"/>
      <c r="G8" s="41"/>
      <c r="H8" s="18"/>
      <c r="I8" s="18"/>
      <c r="J8" s="31"/>
      <c r="K8" s="32"/>
      <c r="L8" s="28"/>
    </row>
    <row r="9" spans="2:12" ht="15" customHeight="1" x14ac:dyDescent="0.25">
      <c r="B9" s="2">
        <f t="shared" ref="B9:B37" si="0">B8+1</f>
        <v>32</v>
      </c>
      <c r="C9" s="3">
        <f>C8+1</f>
        <v>2024</v>
      </c>
      <c r="D9" s="38"/>
      <c r="E9" s="39"/>
      <c r="F9" s="40"/>
      <c r="G9" s="41"/>
      <c r="H9" s="18"/>
      <c r="I9" s="18"/>
      <c r="J9" s="31"/>
      <c r="K9" s="32"/>
      <c r="L9" s="28"/>
    </row>
    <row r="10" spans="2:12" ht="15" customHeight="1" x14ac:dyDescent="0.25">
      <c r="B10" s="2">
        <f t="shared" si="0"/>
        <v>33</v>
      </c>
      <c r="C10" s="3">
        <f t="shared" ref="C10:C37" si="1">C9+1</f>
        <v>2025</v>
      </c>
      <c r="D10" s="38"/>
      <c r="E10" s="39"/>
      <c r="F10" s="40"/>
      <c r="G10" s="41"/>
      <c r="H10" s="18"/>
      <c r="I10" s="18"/>
      <c r="J10" s="31"/>
      <c r="K10" s="32"/>
      <c r="L10" s="28"/>
    </row>
    <row r="11" spans="2:12" ht="15" customHeight="1" x14ac:dyDescent="0.25">
      <c r="B11" s="2">
        <f t="shared" si="0"/>
        <v>34</v>
      </c>
      <c r="C11" s="3">
        <f t="shared" si="1"/>
        <v>2026</v>
      </c>
      <c r="D11" s="38"/>
      <c r="E11" s="39"/>
      <c r="F11" s="40"/>
      <c r="G11" s="41"/>
      <c r="H11" s="18"/>
      <c r="I11" s="18"/>
      <c r="J11" s="31"/>
      <c r="K11" s="32"/>
      <c r="L11" s="28"/>
    </row>
    <row r="12" spans="2:12" ht="15" customHeight="1" x14ac:dyDescent="0.25">
      <c r="B12" s="2">
        <f t="shared" si="0"/>
        <v>35</v>
      </c>
      <c r="C12" s="3">
        <f t="shared" si="1"/>
        <v>2027</v>
      </c>
      <c r="D12" s="38"/>
      <c r="E12" s="39"/>
      <c r="F12" s="40"/>
      <c r="G12" s="41"/>
      <c r="H12" s="18"/>
      <c r="I12" s="18"/>
      <c r="J12" s="31"/>
      <c r="K12" s="32"/>
      <c r="L12" s="28"/>
    </row>
    <row r="13" spans="2:12" ht="15" hidden="1" customHeight="1" x14ac:dyDescent="0.25">
      <c r="B13" s="2">
        <f t="shared" si="0"/>
        <v>36</v>
      </c>
      <c r="C13" s="3">
        <f t="shared" si="1"/>
        <v>2028</v>
      </c>
      <c r="D13" s="32"/>
      <c r="E13" s="18"/>
      <c r="F13" s="19"/>
      <c r="G13" s="20"/>
      <c r="H13" s="18"/>
      <c r="I13" s="18"/>
      <c r="J13" s="31"/>
      <c r="K13" s="32"/>
      <c r="L13" s="3"/>
    </row>
    <row r="14" spans="2:12" ht="15" hidden="1" customHeight="1" x14ac:dyDescent="0.25">
      <c r="B14" s="2">
        <f t="shared" si="0"/>
        <v>37</v>
      </c>
      <c r="C14" s="3">
        <f t="shared" si="1"/>
        <v>2029</v>
      </c>
      <c r="D14" s="32"/>
      <c r="E14" s="18"/>
      <c r="F14" s="33"/>
      <c r="G14" s="20"/>
      <c r="H14" s="18"/>
      <c r="I14" s="18"/>
      <c r="J14" s="31"/>
      <c r="K14" s="32"/>
      <c r="L14" s="3"/>
    </row>
    <row r="15" spans="2:12" ht="15" hidden="1" customHeight="1" x14ac:dyDescent="0.25">
      <c r="B15" s="2">
        <f t="shared" si="0"/>
        <v>38</v>
      </c>
      <c r="C15" s="3">
        <f t="shared" si="1"/>
        <v>2030</v>
      </c>
      <c r="D15" s="32"/>
      <c r="E15" s="18"/>
      <c r="F15" s="19"/>
      <c r="G15" s="20"/>
      <c r="H15" s="18"/>
      <c r="I15" s="18"/>
      <c r="J15" s="31"/>
      <c r="K15" s="32"/>
      <c r="L15" s="3"/>
    </row>
    <row r="16" spans="2:12" ht="15" hidden="1" customHeight="1" x14ac:dyDescent="0.25">
      <c r="B16" s="2">
        <f t="shared" si="0"/>
        <v>39</v>
      </c>
      <c r="C16" s="3">
        <f t="shared" si="1"/>
        <v>2031</v>
      </c>
      <c r="D16" s="32"/>
      <c r="E16" s="18"/>
      <c r="F16" s="19"/>
      <c r="G16" s="20"/>
      <c r="H16" s="18"/>
      <c r="I16" s="18"/>
      <c r="J16" s="31"/>
      <c r="K16" s="32"/>
      <c r="L16" s="3"/>
    </row>
    <row r="17" spans="2:12" ht="15" hidden="1" customHeight="1" x14ac:dyDescent="0.25">
      <c r="B17" s="2">
        <f t="shared" si="0"/>
        <v>40</v>
      </c>
      <c r="C17" s="3">
        <f t="shared" si="1"/>
        <v>2032</v>
      </c>
      <c r="D17" s="32"/>
      <c r="E17" s="18"/>
      <c r="F17" s="19"/>
      <c r="G17" s="20"/>
      <c r="H17" s="18"/>
      <c r="I17" s="18"/>
      <c r="J17" s="31"/>
      <c r="K17" s="32"/>
      <c r="L17" s="3"/>
    </row>
    <row r="18" spans="2:12" ht="15" hidden="1" customHeight="1" x14ac:dyDescent="0.25">
      <c r="B18" s="2">
        <f t="shared" si="0"/>
        <v>41</v>
      </c>
      <c r="C18" s="3">
        <f t="shared" si="1"/>
        <v>2033</v>
      </c>
      <c r="D18" s="32"/>
      <c r="E18" s="18"/>
      <c r="F18" s="19"/>
      <c r="G18" s="20"/>
      <c r="H18" s="18"/>
      <c r="I18" s="18"/>
      <c r="J18" s="31"/>
      <c r="K18" s="32"/>
      <c r="L18" s="3"/>
    </row>
    <row r="19" spans="2:12" ht="15" hidden="1" customHeight="1" x14ac:dyDescent="0.25">
      <c r="B19" s="2">
        <f t="shared" si="0"/>
        <v>42</v>
      </c>
      <c r="C19" s="3">
        <f t="shared" si="1"/>
        <v>2034</v>
      </c>
      <c r="D19" s="32"/>
      <c r="E19" s="18"/>
      <c r="F19" s="19"/>
      <c r="G19" s="20"/>
      <c r="H19" s="18"/>
      <c r="I19" s="18"/>
      <c r="J19" s="31"/>
      <c r="K19" s="32"/>
      <c r="L19" s="3"/>
    </row>
    <row r="20" spans="2:12" ht="15" hidden="1" customHeight="1" x14ac:dyDescent="0.25">
      <c r="B20" s="2">
        <f t="shared" si="0"/>
        <v>43</v>
      </c>
      <c r="C20" s="3">
        <f t="shared" si="1"/>
        <v>2035</v>
      </c>
      <c r="D20" s="32"/>
      <c r="E20" s="18"/>
      <c r="F20" s="19"/>
      <c r="G20" s="20"/>
      <c r="H20" s="18"/>
      <c r="I20" s="18"/>
      <c r="J20" s="31"/>
      <c r="K20" s="32"/>
      <c r="L20" s="3"/>
    </row>
    <row r="21" spans="2:12" ht="15" hidden="1" customHeight="1" x14ac:dyDescent="0.25">
      <c r="B21" s="2">
        <f t="shared" si="0"/>
        <v>44</v>
      </c>
      <c r="C21" s="3">
        <f t="shared" si="1"/>
        <v>2036</v>
      </c>
      <c r="D21" s="32"/>
      <c r="E21" s="18"/>
      <c r="F21" s="19"/>
      <c r="G21" s="20"/>
      <c r="H21" s="18"/>
      <c r="I21" s="18"/>
      <c r="J21" s="31"/>
      <c r="K21" s="32"/>
      <c r="L21" s="3"/>
    </row>
    <row r="22" spans="2:12" ht="15" hidden="1" customHeight="1" x14ac:dyDescent="0.25">
      <c r="B22" s="2">
        <f t="shared" si="0"/>
        <v>45</v>
      </c>
      <c r="C22" s="3">
        <f t="shared" si="1"/>
        <v>2037</v>
      </c>
      <c r="D22" s="32"/>
      <c r="E22" s="18"/>
      <c r="F22" s="19"/>
      <c r="G22" s="20"/>
      <c r="H22" s="18"/>
      <c r="I22" s="18"/>
      <c r="J22" s="31"/>
      <c r="K22" s="32"/>
      <c r="L22" s="3"/>
    </row>
    <row r="23" spans="2:12" ht="15" hidden="1" customHeight="1" x14ac:dyDescent="0.25">
      <c r="B23" s="2">
        <f t="shared" si="0"/>
        <v>46</v>
      </c>
      <c r="C23" s="3">
        <f t="shared" si="1"/>
        <v>2038</v>
      </c>
      <c r="D23" s="32"/>
      <c r="E23" s="18"/>
      <c r="F23" s="19"/>
      <c r="G23" s="20"/>
      <c r="H23" s="18"/>
      <c r="I23" s="18"/>
      <c r="J23" s="31"/>
      <c r="K23" s="32"/>
      <c r="L23" s="3"/>
    </row>
    <row r="24" spans="2:12" ht="15" hidden="1" customHeight="1" x14ac:dyDescent="0.25">
      <c r="B24" s="2">
        <f t="shared" si="0"/>
        <v>47</v>
      </c>
      <c r="C24" s="3">
        <f t="shared" si="1"/>
        <v>2039</v>
      </c>
      <c r="D24" s="32"/>
      <c r="E24" s="18"/>
      <c r="F24" s="19"/>
      <c r="G24" s="20"/>
      <c r="H24" s="18"/>
      <c r="I24" s="18"/>
      <c r="J24" s="31"/>
      <c r="K24" s="32"/>
      <c r="L24" s="3"/>
    </row>
    <row r="25" spans="2:12" ht="15" hidden="1" customHeight="1" x14ac:dyDescent="0.25">
      <c r="B25" s="2">
        <f t="shared" si="0"/>
        <v>48</v>
      </c>
      <c r="C25" s="3">
        <f t="shared" si="1"/>
        <v>2040</v>
      </c>
      <c r="D25" s="32"/>
      <c r="E25" s="18"/>
      <c r="F25" s="19"/>
      <c r="G25" s="20"/>
      <c r="H25" s="18"/>
      <c r="I25" s="18"/>
      <c r="J25" s="31"/>
      <c r="K25" s="32"/>
      <c r="L25" s="3"/>
    </row>
    <row r="26" spans="2:12" ht="15" hidden="1" customHeight="1" x14ac:dyDescent="0.25">
      <c r="B26" s="2">
        <f t="shared" si="0"/>
        <v>49</v>
      </c>
      <c r="C26" s="3">
        <f t="shared" si="1"/>
        <v>2041</v>
      </c>
      <c r="D26" s="32"/>
      <c r="E26" s="18"/>
      <c r="F26" s="19"/>
      <c r="G26" s="20"/>
      <c r="H26" s="18"/>
      <c r="I26" s="18"/>
      <c r="J26" s="31"/>
      <c r="K26" s="32"/>
      <c r="L26" s="3"/>
    </row>
    <row r="27" spans="2:12" ht="15" hidden="1" customHeight="1" x14ac:dyDescent="0.25">
      <c r="B27" s="2">
        <f t="shared" si="0"/>
        <v>50</v>
      </c>
      <c r="C27" s="3">
        <f t="shared" si="1"/>
        <v>2042</v>
      </c>
      <c r="D27" s="32"/>
      <c r="E27" s="18"/>
      <c r="F27" s="19"/>
      <c r="G27" s="20"/>
      <c r="H27" s="18"/>
      <c r="I27" s="18"/>
      <c r="J27" s="31"/>
      <c r="K27" s="32"/>
      <c r="L27" s="3"/>
    </row>
    <row r="28" spans="2:12" ht="15" hidden="1" customHeight="1" x14ac:dyDescent="0.25">
      <c r="B28" s="2">
        <f t="shared" si="0"/>
        <v>51</v>
      </c>
      <c r="C28" s="3">
        <f t="shared" si="1"/>
        <v>2043</v>
      </c>
      <c r="D28" s="32"/>
      <c r="E28" s="18"/>
      <c r="F28" s="19"/>
      <c r="G28" s="20"/>
      <c r="H28" s="18"/>
      <c r="I28" s="18"/>
      <c r="J28" s="31"/>
      <c r="K28" s="32"/>
      <c r="L28" s="3"/>
    </row>
    <row r="29" spans="2:12" ht="15" hidden="1" customHeight="1" x14ac:dyDescent="0.25">
      <c r="B29" s="2">
        <f t="shared" si="0"/>
        <v>52</v>
      </c>
      <c r="C29" s="3">
        <f t="shared" si="1"/>
        <v>2044</v>
      </c>
      <c r="D29" s="32"/>
      <c r="E29" s="18"/>
      <c r="F29" s="19"/>
      <c r="G29" s="20"/>
      <c r="H29" s="18"/>
      <c r="I29" s="18"/>
      <c r="J29" s="31"/>
      <c r="K29" s="32"/>
      <c r="L29" s="3"/>
    </row>
    <row r="30" spans="2:12" ht="15" hidden="1" customHeight="1" x14ac:dyDescent="0.25">
      <c r="B30" s="2">
        <f t="shared" si="0"/>
        <v>53</v>
      </c>
      <c r="C30" s="3">
        <f t="shared" si="1"/>
        <v>2045</v>
      </c>
      <c r="D30" s="32"/>
      <c r="E30" s="18"/>
      <c r="F30" s="19"/>
      <c r="G30" s="20"/>
      <c r="H30" s="18"/>
      <c r="I30" s="18"/>
      <c r="J30" s="31"/>
      <c r="K30" s="32"/>
      <c r="L30" s="3"/>
    </row>
    <row r="31" spans="2:12" ht="15" hidden="1" customHeight="1" x14ac:dyDescent="0.25">
      <c r="B31" s="2">
        <f t="shared" si="0"/>
        <v>54</v>
      </c>
      <c r="C31" s="3">
        <f t="shared" si="1"/>
        <v>2046</v>
      </c>
      <c r="D31" s="32"/>
      <c r="E31" s="18"/>
      <c r="F31" s="19"/>
      <c r="G31" s="20"/>
      <c r="H31" s="18"/>
      <c r="I31" s="18"/>
      <c r="J31" s="31"/>
      <c r="K31" s="32"/>
      <c r="L31" s="3"/>
    </row>
    <row r="32" spans="2:12" ht="15" hidden="1" customHeight="1" x14ac:dyDescent="0.25">
      <c r="B32" s="2">
        <f t="shared" si="0"/>
        <v>55</v>
      </c>
      <c r="C32" s="3">
        <f t="shared" si="1"/>
        <v>2047</v>
      </c>
      <c r="D32" s="32"/>
      <c r="E32" s="18"/>
      <c r="F32" s="19"/>
      <c r="G32" s="20"/>
      <c r="H32" s="18"/>
      <c r="I32" s="18"/>
      <c r="J32" s="31"/>
      <c r="K32" s="32"/>
      <c r="L32" s="3"/>
    </row>
    <row r="33" spans="2:12" ht="15" hidden="1" customHeight="1" x14ac:dyDescent="0.25">
      <c r="B33" s="2">
        <f t="shared" si="0"/>
        <v>56</v>
      </c>
      <c r="C33" s="3">
        <f t="shared" si="1"/>
        <v>2048</v>
      </c>
      <c r="D33" s="32"/>
      <c r="E33" s="18"/>
      <c r="F33" s="19"/>
      <c r="G33" s="20"/>
      <c r="H33" s="18"/>
      <c r="I33" s="18"/>
      <c r="J33" s="31"/>
      <c r="K33" s="32"/>
      <c r="L33" s="3"/>
    </row>
    <row r="34" spans="2:12" ht="15" hidden="1" customHeight="1" x14ac:dyDescent="0.25">
      <c r="B34" s="2">
        <f t="shared" si="0"/>
        <v>57</v>
      </c>
      <c r="C34" s="3">
        <f t="shared" si="1"/>
        <v>2049</v>
      </c>
      <c r="D34" s="32"/>
      <c r="E34" s="18"/>
      <c r="F34" s="19"/>
      <c r="G34" s="20"/>
      <c r="H34" s="18"/>
      <c r="I34" s="18"/>
      <c r="J34" s="31"/>
      <c r="K34" s="32"/>
      <c r="L34" s="3"/>
    </row>
    <row r="35" spans="2:12" ht="15" hidden="1" customHeight="1" x14ac:dyDescent="0.25">
      <c r="B35" s="2">
        <f t="shared" si="0"/>
        <v>58</v>
      </c>
      <c r="C35" s="3">
        <f t="shared" si="1"/>
        <v>2050</v>
      </c>
      <c r="D35" s="32"/>
      <c r="E35" s="18"/>
      <c r="F35" s="19"/>
      <c r="G35" s="20"/>
      <c r="H35" s="18"/>
      <c r="I35" s="18"/>
      <c r="J35" s="31"/>
      <c r="K35" s="32"/>
      <c r="L35" s="3"/>
    </row>
    <row r="36" spans="2:12" ht="15" hidden="1" customHeight="1" x14ac:dyDescent="0.25">
      <c r="B36" s="2">
        <f t="shared" si="0"/>
        <v>59</v>
      </c>
      <c r="C36" s="3">
        <f t="shared" si="1"/>
        <v>2051</v>
      </c>
      <c r="D36" s="32"/>
      <c r="E36" s="18"/>
      <c r="F36" s="19"/>
      <c r="G36" s="20"/>
      <c r="H36" s="18"/>
      <c r="I36" s="18"/>
      <c r="J36" s="31"/>
      <c r="K36" s="32"/>
      <c r="L36" s="3"/>
    </row>
    <row r="37" spans="2:12" ht="15" hidden="1" customHeight="1" thickBot="1" x14ac:dyDescent="0.3">
      <c r="B37" s="29">
        <f t="shared" si="0"/>
        <v>60</v>
      </c>
      <c r="C37" s="10">
        <f t="shared" si="1"/>
        <v>2052</v>
      </c>
      <c r="D37" s="34"/>
      <c r="E37" s="23"/>
      <c r="F37" s="24"/>
      <c r="G37" s="25"/>
      <c r="H37" s="23"/>
      <c r="I37" s="23"/>
      <c r="J37" s="35"/>
      <c r="K37" s="34"/>
      <c r="L37" s="10"/>
    </row>
  </sheetData>
  <mergeCells count="15">
    <mergeCell ref="B2:L2"/>
    <mergeCell ref="K4:L4"/>
    <mergeCell ref="D5:D6"/>
    <mergeCell ref="E5:E6"/>
    <mergeCell ref="F5:F6"/>
    <mergeCell ref="G5:G6"/>
    <mergeCell ref="H5:H6"/>
    <mergeCell ref="I5:I6"/>
    <mergeCell ref="J5:J6"/>
    <mergeCell ref="K5:K6"/>
    <mergeCell ref="L5:L6"/>
    <mergeCell ref="G4:J4"/>
    <mergeCell ref="B4:B6"/>
    <mergeCell ref="C4:C6"/>
    <mergeCell ref="D4:F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71432-88E7-40CD-80D3-780806356017}">
  <dimension ref="B1:K42"/>
  <sheetViews>
    <sheetView workbookViewId="0">
      <selection activeCell="K45" sqref="K45"/>
    </sheetView>
  </sheetViews>
  <sheetFormatPr defaultRowHeight="15" x14ac:dyDescent="0.25"/>
  <cols>
    <col min="1" max="1" width="1.7109375" customWidth="1"/>
    <col min="2" max="3" width="8.7109375" customWidth="1"/>
    <col min="4" max="11" width="15.7109375" customWidth="1"/>
    <col min="12" max="12" width="1.7109375" customWidth="1"/>
  </cols>
  <sheetData>
    <row r="1" spans="2:11" ht="15" customHeight="1" x14ac:dyDescent="0.25"/>
    <row r="2" spans="2:11" ht="15" customHeight="1" x14ac:dyDescent="0.25">
      <c r="B2" s="114" t="s">
        <v>56</v>
      </c>
      <c r="C2" s="114"/>
      <c r="D2" s="114"/>
      <c r="E2" s="114"/>
      <c r="F2" s="114"/>
      <c r="G2" s="114"/>
      <c r="H2" s="114"/>
      <c r="I2" s="114"/>
      <c r="J2" s="114"/>
      <c r="K2" s="114"/>
    </row>
    <row r="3" spans="2:11" ht="15" customHeight="1" x14ac:dyDescent="0.25">
      <c r="B3" s="91" t="s">
        <v>57</v>
      </c>
      <c r="C3" s="91"/>
      <c r="D3" s="91"/>
      <c r="E3" s="91"/>
      <c r="F3" s="91"/>
      <c r="G3" s="91"/>
      <c r="H3" s="91"/>
      <c r="I3" s="91"/>
      <c r="J3" s="91"/>
      <c r="K3" s="91"/>
    </row>
    <row r="4" spans="2:11" ht="15" customHeight="1" thickBot="1" x14ac:dyDescent="0.3">
      <c r="B4" t="s">
        <v>110</v>
      </c>
    </row>
    <row r="5" spans="2:11" ht="15" customHeight="1" thickBot="1" x14ac:dyDescent="0.3">
      <c r="B5" s="107" t="s">
        <v>28</v>
      </c>
      <c r="C5" s="109" t="s">
        <v>27</v>
      </c>
      <c r="D5" s="115" t="s">
        <v>58</v>
      </c>
      <c r="E5" s="116"/>
      <c r="F5" s="116"/>
      <c r="G5" s="116"/>
      <c r="H5" s="116"/>
      <c r="I5" s="116"/>
      <c r="J5" s="116"/>
      <c r="K5" s="117"/>
    </row>
    <row r="6" spans="2:11" ht="15" customHeight="1" x14ac:dyDescent="0.25">
      <c r="B6" s="95"/>
      <c r="C6" s="110"/>
      <c r="D6" s="118" t="s">
        <v>59</v>
      </c>
      <c r="E6" s="119"/>
      <c r="F6" s="120"/>
      <c r="G6" s="118" t="s">
        <v>60</v>
      </c>
      <c r="H6" s="120"/>
      <c r="I6" s="121" t="s">
        <v>61</v>
      </c>
      <c r="J6" s="121" t="s">
        <v>62</v>
      </c>
      <c r="K6" s="121" t="s">
        <v>12</v>
      </c>
    </row>
    <row r="7" spans="2:11" ht="15" customHeight="1" x14ac:dyDescent="0.25">
      <c r="B7" s="108"/>
      <c r="C7" s="111"/>
      <c r="D7" s="9" t="s">
        <v>63</v>
      </c>
      <c r="E7" s="46" t="s">
        <v>64</v>
      </c>
      <c r="F7" s="3" t="s">
        <v>65</v>
      </c>
      <c r="G7" s="9" t="s">
        <v>66</v>
      </c>
      <c r="H7" s="3" t="s">
        <v>67</v>
      </c>
      <c r="I7" s="122"/>
      <c r="J7" s="122"/>
      <c r="K7" s="122"/>
    </row>
    <row r="8" spans="2:11" ht="15" customHeight="1" x14ac:dyDescent="0.25">
      <c r="B8" s="2">
        <v>30</v>
      </c>
      <c r="C8" s="3">
        <v>2022</v>
      </c>
      <c r="D8" s="36">
        <v>600000</v>
      </c>
      <c r="E8" s="27">
        <v>300000</v>
      </c>
      <c r="F8" s="37">
        <v>600000</v>
      </c>
      <c r="G8" s="36">
        <v>2000000</v>
      </c>
      <c r="H8" s="37">
        <v>4000000</v>
      </c>
      <c r="I8" s="47">
        <v>500000</v>
      </c>
      <c r="J8" s="47">
        <v>2000000</v>
      </c>
      <c r="K8" s="21">
        <f>SUM(D8:J8)</f>
        <v>10000000</v>
      </c>
    </row>
    <row r="9" spans="2:11" ht="15" customHeight="1" x14ac:dyDescent="0.25">
      <c r="B9" s="2">
        <f>B8+1</f>
        <v>31</v>
      </c>
      <c r="C9" s="3">
        <f>C8+1</f>
        <v>2023</v>
      </c>
      <c r="D9" s="20"/>
      <c r="E9" s="18"/>
      <c r="F9" s="31"/>
      <c r="G9" s="20"/>
      <c r="H9" s="31"/>
      <c r="I9" s="21"/>
      <c r="J9" s="21"/>
      <c r="K9" s="21">
        <f t="shared" ref="K9:K38" si="0">SUM(D9:J9)</f>
        <v>0</v>
      </c>
    </row>
    <row r="10" spans="2:11" ht="15" customHeight="1" x14ac:dyDescent="0.25">
      <c r="B10" s="2">
        <f t="shared" ref="B10:C25" si="1">B9+1</f>
        <v>32</v>
      </c>
      <c r="C10" s="3">
        <f>C9+1</f>
        <v>2024</v>
      </c>
      <c r="D10" s="20"/>
      <c r="E10" s="18"/>
      <c r="F10" s="31"/>
      <c r="G10" s="20"/>
      <c r="H10" s="31"/>
      <c r="I10" s="21"/>
      <c r="J10" s="21"/>
      <c r="K10" s="21">
        <f t="shared" si="0"/>
        <v>0</v>
      </c>
    </row>
    <row r="11" spans="2:11" ht="15" customHeight="1" x14ac:dyDescent="0.25">
      <c r="B11" s="2">
        <f t="shared" si="1"/>
        <v>33</v>
      </c>
      <c r="C11" s="3">
        <f t="shared" si="1"/>
        <v>2025</v>
      </c>
      <c r="D11" s="20"/>
      <c r="E11" s="18"/>
      <c r="F11" s="31"/>
      <c r="G11" s="20"/>
      <c r="H11" s="31"/>
      <c r="I11" s="21"/>
      <c r="J11" s="21"/>
      <c r="K11" s="21">
        <f t="shared" si="0"/>
        <v>0</v>
      </c>
    </row>
    <row r="12" spans="2:11" ht="15" customHeight="1" x14ac:dyDescent="0.25">
      <c r="B12" s="2">
        <f t="shared" si="1"/>
        <v>34</v>
      </c>
      <c r="C12" s="3">
        <f t="shared" si="1"/>
        <v>2026</v>
      </c>
      <c r="D12" s="20"/>
      <c r="E12" s="18"/>
      <c r="F12" s="31"/>
      <c r="G12" s="20"/>
      <c r="H12" s="31"/>
      <c r="I12" s="21"/>
      <c r="J12" s="21"/>
      <c r="K12" s="21">
        <f t="shared" si="0"/>
        <v>0</v>
      </c>
    </row>
    <row r="13" spans="2:11" ht="15" customHeight="1" x14ac:dyDescent="0.25">
      <c r="B13" s="2">
        <f t="shared" si="1"/>
        <v>35</v>
      </c>
      <c r="C13" s="3">
        <f t="shared" si="1"/>
        <v>2027</v>
      </c>
      <c r="D13" s="20"/>
      <c r="E13" s="18"/>
      <c r="F13" s="31"/>
      <c r="G13" s="20"/>
      <c r="H13" s="31"/>
      <c r="I13" s="21"/>
      <c r="J13" s="21"/>
      <c r="K13" s="21">
        <f t="shared" si="0"/>
        <v>0</v>
      </c>
    </row>
    <row r="14" spans="2:11" ht="15" hidden="1" customHeight="1" x14ac:dyDescent="0.25">
      <c r="B14" s="2">
        <f t="shared" si="1"/>
        <v>36</v>
      </c>
      <c r="C14" s="3">
        <f t="shared" si="1"/>
        <v>2028</v>
      </c>
      <c r="D14" s="20"/>
      <c r="E14" s="18"/>
      <c r="F14" s="31"/>
      <c r="G14" s="20"/>
      <c r="H14" s="31"/>
      <c r="I14" s="21"/>
      <c r="J14" s="21"/>
      <c r="K14" s="21">
        <f t="shared" si="0"/>
        <v>0</v>
      </c>
    </row>
    <row r="15" spans="2:11" ht="15" hidden="1" customHeight="1" x14ac:dyDescent="0.25">
      <c r="B15" s="2">
        <f t="shared" si="1"/>
        <v>37</v>
      </c>
      <c r="C15" s="3">
        <f t="shared" si="1"/>
        <v>2029</v>
      </c>
      <c r="D15" s="20"/>
      <c r="E15" s="18"/>
      <c r="F15" s="31"/>
      <c r="G15" s="20"/>
      <c r="H15" s="31"/>
      <c r="I15" s="21"/>
      <c r="J15" s="21"/>
      <c r="K15" s="21">
        <f t="shared" si="0"/>
        <v>0</v>
      </c>
    </row>
    <row r="16" spans="2:11" ht="15" hidden="1" customHeight="1" x14ac:dyDescent="0.25">
      <c r="B16" s="2">
        <f t="shared" si="1"/>
        <v>38</v>
      </c>
      <c r="C16" s="3">
        <f t="shared" si="1"/>
        <v>2030</v>
      </c>
      <c r="D16" s="20"/>
      <c r="E16" s="18"/>
      <c r="F16" s="31"/>
      <c r="G16" s="20"/>
      <c r="H16" s="31"/>
      <c r="I16" s="21"/>
      <c r="J16" s="21"/>
      <c r="K16" s="21">
        <f t="shared" si="0"/>
        <v>0</v>
      </c>
    </row>
    <row r="17" spans="2:11" ht="15" hidden="1" customHeight="1" x14ac:dyDescent="0.25">
      <c r="B17" s="2">
        <f t="shared" si="1"/>
        <v>39</v>
      </c>
      <c r="C17" s="3">
        <f t="shared" si="1"/>
        <v>2031</v>
      </c>
      <c r="D17" s="20"/>
      <c r="E17" s="18"/>
      <c r="F17" s="31"/>
      <c r="G17" s="20"/>
      <c r="H17" s="31"/>
      <c r="I17" s="21"/>
      <c r="J17" s="21"/>
      <c r="K17" s="21">
        <f t="shared" si="0"/>
        <v>0</v>
      </c>
    </row>
    <row r="18" spans="2:11" ht="15" hidden="1" customHeight="1" x14ac:dyDescent="0.25">
      <c r="B18" s="2">
        <f t="shared" si="1"/>
        <v>40</v>
      </c>
      <c r="C18" s="3">
        <f t="shared" si="1"/>
        <v>2032</v>
      </c>
      <c r="D18" s="20"/>
      <c r="E18" s="18"/>
      <c r="F18" s="31"/>
      <c r="G18" s="20"/>
      <c r="H18" s="31"/>
      <c r="I18" s="21"/>
      <c r="J18" s="21"/>
      <c r="K18" s="21">
        <f t="shared" si="0"/>
        <v>0</v>
      </c>
    </row>
    <row r="19" spans="2:11" ht="15" hidden="1" customHeight="1" x14ac:dyDescent="0.25">
      <c r="B19" s="2">
        <f t="shared" si="1"/>
        <v>41</v>
      </c>
      <c r="C19" s="3">
        <f t="shared" si="1"/>
        <v>2033</v>
      </c>
      <c r="D19" s="20"/>
      <c r="E19" s="18"/>
      <c r="F19" s="31"/>
      <c r="G19" s="20"/>
      <c r="H19" s="31"/>
      <c r="I19" s="21"/>
      <c r="J19" s="21"/>
      <c r="K19" s="21">
        <f t="shared" si="0"/>
        <v>0</v>
      </c>
    </row>
    <row r="20" spans="2:11" ht="15" hidden="1" customHeight="1" x14ac:dyDescent="0.25">
      <c r="B20" s="2">
        <f t="shared" si="1"/>
        <v>42</v>
      </c>
      <c r="C20" s="3">
        <f t="shared" si="1"/>
        <v>2034</v>
      </c>
      <c r="D20" s="20"/>
      <c r="E20" s="18"/>
      <c r="F20" s="31"/>
      <c r="G20" s="20"/>
      <c r="H20" s="31"/>
      <c r="I20" s="21"/>
      <c r="J20" s="21"/>
      <c r="K20" s="21">
        <f t="shared" si="0"/>
        <v>0</v>
      </c>
    </row>
    <row r="21" spans="2:11" ht="15" hidden="1" customHeight="1" x14ac:dyDescent="0.25">
      <c r="B21" s="2">
        <f t="shared" si="1"/>
        <v>43</v>
      </c>
      <c r="C21" s="3">
        <f t="shared" si="1"/>
        <v>2035</v>
      </c>
      <c r="D21" s="20"/>
      <c r="E21" s="18"/>
      <c r="F21" s="31"/>
      <c r="G21" s="20"/>
      <c r="H21" s="31"/>
      <c r="I21" s="21"/>
      <c r="J21" s="21"/>
      <c r="K21" s="21">
        <f t="shared" si="0"/>
        <v>0</v>
      </c>
    </row>
    <row r="22" spans="2:11" ht="15" hidden="1" customHeight="1" x14ac:dyDescent="0.25">
      <c r="B22" s="2">
        <f t="shared" si="1"/>
        <v>44</v>
      </c>
      <c r="C22" s="3">
        <f t="shared" si="1"/>
        <v>2036</v>
      </c>
      <c r="D22" s="20"/>
      <c r="E22" s="18"/>
      <c r="F22" s="31"/>
      <c r="G22" s="20"/>
      <c r="H22" s="31"/>
      <c r="I22" s="21"/>
      <c r="J22" s="21"/>
      <c r="K22" s="21">
        <f t="shared" si="0"/>
        <v>0</v>
      </c>
    </row>
    <row r="23" spans="2:11" ht="15" hidden="1" customHeight="1" x14ac:dyDescent="0.25">
      <c r="B23" s="2">
        <f t="shared" si="1"/>
        <v>45</v>
      </c>
      <c r="C23" s="3">
        <f t="shared" si="1"/>
        <v>2037</v>
      </c>
      <c r="D23" s="20"/>
      <c r="E23" s="18"/>
      <c r="F23" s="31"/>
      <c r="G23" s="20"/>
      <c r="H23" s="31"/>
      <c r="I23" s="21"/>
      <c r="J23" s="21"/>
      <c r="K23" s="21">
        <f t="shared" si="0"/>
        <v>0</v>
      </c>
    </row>
    <row r="24" spans="2:11" ht="15" hidden="1" customHeight="1" x14ac:dyDescent="0.25">
      <c r="B24" s="2">
        <f t="shared" si="1"/>
        <v>46</v>
      </c>
      <c r="C24" s="3">
        <f t="shared" si="1"/>
        <v>2038</v>
      </c>
      <c r="D24" s="20"/>
      <c r="E24" s="18"/>
      <c r="F24" s="31"/>
      <c r="G24" s="20"/>
      <c r="H24" s="31"/>
      <c r="I24" s="21"/>
      <c r="J24" s="21"/>
      <c r="K24" s="21">
        <f t="shared" si="0"/>
        <v>0</v>
      </c>
    </row>
    <row r="25" spans="2:11" ht="15" hidden="1" customHeight="1" x14ac:dyDescent="0.25">
      <c r="B25" s="2">
        <f t="shared" si="1"/>
        <v>47</v>
      </c>
      <c r="C25" s="3">
        <f t="shared" si="1"/>
        <v>2039</v>
      </c>
      <c r="D25" s="20"/>
      <c r="E25" s="18"/>
      <c r="F25" s="31"/>
      <c r="G25" s="20"/>
      <c r="H25" s="31"/>
      <c r="I25" s="21"/>
      <c r="J25" s="21"/>
      <c r="K25" s="21">
        <f t="shared" si="0"/>
        <v>0</v>
      </c>
    </row>
    <row r="26" spans="2:11" ht="15" hidden="1" customHeight="1" x14ac:dyDescent="0.25">
      <c r="B26" s="2">
        <f t="shared" ref="B26:C38" si="2">B25+1</f>
        <v>48</v>
      </c>
      <c r="C26" s="3">
        <f t="shared" si="2"/>
        <v>2040</v>
      </c>
      <c r="D26" s="20"/>
      <c r="E26" s="18"/>
      <c r="F26" s="31"/>
      <c r="G26" s="20"/>
      <c r="H26" s="31"/>
      <c r="I26" s="21"/>
      <c r="J26" s="21"/>
      <c r="K26" s="21">
        <f t="shared" si="0"/>
        <v>0</v>
      </c>
    </row>
    <row r="27" spans="2:11" ht="15" hidden="1" customHeight="1" x14ac:dyDescent="0.25">
      <c r="B27" s="2">
        <f t="shared" si="2"/>
        <v>49</v>
      </c>
      <c r="C27" s="3">
        <f t="shared" si="2"/>
        <v>2041</v>
      </c>
      <c r="D27" s="20"/>
      <c r="E27" s="18"/>
      <c r="F27" s="31"/>
      <c r="G27" s="20"/>
      <c r="H27" s="31"/>
      <c r="I27" s="21"/>
      <c r="J27" s="21"/>
      <c r="K27" s="21">
        <f t="shared" si="0"/>
        <v>0</v>
      </c>
    </row>
    <row r="28" spans="2:11" ht="15" hidden="1" customHeight="1" x14ac:dyDescent="0.25">
      <c r="B28" s="2">
        <f t="shared" si="2"/>
        <v>50</v>
      </c>
      <c r="C28" s="3">
        <f t="shared" si="2"/>
        <v>2042</v>
      </c>
      <c r="D28" s="20"/>
      <c r="E28" s="18"/>
      <c r="F28" s="31"/>
      <c r="G28" s="20"/>
      <c r="H28" s="31"/>
      <c r="I28" s="21"/>
      <c r="J28" s="21"/>
      <c r="K28" s="21">
        <f t="shared" si="0"/>
        <v>0</v>
      </c>
    </row>
    <row r="29" spans="2:11" ht="15" hidden="1" customHeight="1" x14ac:dyDescent="0.25">
      <c r="B29" s="2">
        <f t="shared" si="2"/>
        <v>51</v>
      </c>
      <c r="C29" s="3">
        <f t="shared" si="2"/>
        <v>2043</v>
      </c>
      <c r="D29" s="20"/>
      <c r="E29" s="18"/>
      <c r="F29" s="31"/>
      <c r="G29" s="20"/>
      <c r="H29" s="31"/>
      <c r="I29" s="21"/>
      <c r="J29" s="21"/>
      <c r="K29" s="21">
        <f t="shared" si="0"/>
        <v>0</v>
      </c>
    </row>
    <row r="30" spans="2:11" ht="15" hidden="1" customHeight="1" x14ac:dyDescent="0.25">
      <c r="B30" s="2">
        <f t="shared" si="2"/>
        <v>52</v>
      </c>
      <c r="C30" s="3">
        <f t="shared" si="2"/>
        <v>2044</v>
      </c>
      <c r="D30" s="20"/>
      <c r="E30" s="18"/>
      <c r="F30" s="31"/>
      <c r="G30" s="20"/>
      <c r="H30" s="31"/>
      <c r="I30" s="21"/>
      <c r="J30" s="21"/>
      <c r="K30" s="21">
        <f t="shared" si="0"/>
        <v>0</v>
      </c>
    </row>
    <row r="31" spans="2:11" ht="15" hidden="1" customHeight="1" x14ac:dyDescent="0.25">
      <c r="B31" s="2">
        <f t="shared" si="2"/>
        <v>53</v>
      </c>
      <c r="C31" s="3">
        <f t="shared" si="2"/>
        <v>2045</v>
      </c>
      <c r="D31" s="20"/>
      <c r="E31" s="18"/>
      <c r="F31" s="31"/>
      <c r="G31" s="20"/>
      <c r="H31" s="31"/>
      <c r="I31" s="21"/>
      <c r="J31" s="21"/>
      <c r="K31" s="21">
        <f t="shared" si="0"/>
        <v>0</v>
      </c>
    </row>
    <row r="32" spans="2:11" ht="15" hidden="1" customHeight="1" x14ac:dyDescent="0.25">
      <c r="B32" s="2">
        <f t="shared" si="2"/>
        <v>54</v>
      </c>
      <c r="C32" s="3">
        <f t="shared" si="2"/>
        <v>2046</v>
      </c>
      <c r="D32" s="20"/>
      <c r="E32" s="18"/>
      <c r="F32" s="31"/>
      <c r="G32" s="20"/>
      <c r="H32" s="31"/>
      <c r="I32" s="21"/>
      <c r="J32" s="21"/>
      <c r="K32" s="21">
        <f t="shared" si="0"/>
        <v>0</v>
      </c>
    </row>
    <row r="33" spans="2:11" ht="15" hidden="1" customHeight="1" x14ac:dyDescent="0.25">
      <c r="B33" s="2">
        <f t="shared" si="2"/>
        <v>55</v>
      </c>
      <c r="C33" s="3">
        <f t="shared" si="2"/>
        <v>2047</v>
      </c>
      <c r="D33" s="20"/>
      <c r="E33" s="18"/>
      <c r="F33" s="31"/>
      <c r="G33" s="20"/>
      <c r="H33" s="31"/>
      <c r="I33" s="21"/>
      <c r="J33" s="21"/>
      <c r="K33" s="21">
        <f t="shared" si="0"/>
        <v>0</v>
      </c>
    </row>
    <row r="34" spans="2:11" ht="15" hidden="1" customHeight="1" x14ac:dyDescent="0.25">
      <c r="B34" s="2">
        <f t="shared" si="2"/>
        <v>56</v>
      </c>
      <c r="C34" s="3">
        <f t="shared" si="2"/>
        <v>2048</v>
      </c>
      <c r="D34" s="20"/>
      <c r="E34" s="18"/>
      <c r="F34" s="31"/>
      <c r="G34" s="20"/>
      <c r="H34" s="31"/>
      <c r="I34" s="21"/>
      <c r="J34" s="21"/>
      <c r="K34" s="21">
        <f t="shared" si="0"/>
        <v>0</v>
      </c>
    </row>
    <row r="35" spans="2:11" ht="15" hidden="1" customHeight="1" x14ac:dyDescent="0.25">
      <c r="B35" s="2">
        <f t="shared" si="2"/>
        <v>57</v>
      </c>
      <c r="C35" s="3">
        <f t="shared" si="2"/>
        <v>2049</v>
      </c>
      <c r="D35" s="20"/>
      <c r="E35" s="18"/>
      <c r="F35" s="31"/>
      <c r="G35" s="20"/>
      <c r="H35" s="31"/>
      <c r="I35" s="21"/>
      <c r="J35" s="21"/>
      <c r="K35" s="21">
        <f t="shared" si="0"/>
        <v>0</v>
      </c>
    </row>
    <row r="36" spans="2:11" ht="15" hidden="1" customHeight="1" x14ac:dyDescent="0.25">
      <c r="B36" s="2">
        <f t="shared" si="2"/>
        <v>58</v>
      </c>
      <c r="C36" s="3">
        <f t="shared" si="2"/>
        <v>2050</v>
      </c>
      <c r="D36" s="20"/>
      <c r="E36" s="18"/>
      <c r="F36" s="31"/>
      <c r="G36" s="20"/>
      <c r="H36" s="31"/>
      <c r="I36" s="21"/>
      <c r="J36" s="21"/>
      <c r="K36" s="21">
        <f t="shared" si="0"/>
        <v>0</v>
      </c>
    </row>
    <row r="37" spans="2:11" ht="15" hidden="1" customHeight="1" x14ac:dyDescent="0.25">
      <c r="B37" s="2">
        <f t="shared" si="2"/>
        <v>59</v>
      </c>
      <c r="C37" s="3">
        <f t="shared" si="2"/>
        <v>2051</v>
      </c>
      <c r="D37" s="20"/>
      <c r="E37" s="18"/>
      <c r="F37" s="31"/>
      <c r="G37" s="20"/>
      <c r="H37" s="31"/>
      <c r="I37" s="21"/>
      <c r="J37" s="21"/>
      <c r="K37" s="21">
        <f t="shared" si="0"/>
        <v>0</v>
      </c>
    </row>
    <row r="38" spans="2:11" ht="15" hidden="1" customHeight="1" x14ac:dyDescent="0.25">
      <c r="B38" s="29">
        <f t="shared" si="2"/>
        <v>60</v>
      </c>
      <c r="C38" s="10">
        <f t="shared" si="2"/>
        <v>2052</v>
      </c>
      <c r="D38" s="25"/>
      <c r="E38" s="23"/>
      <c r="F38" s="35"/>
      <c r="G38" s="25"/>
      <c r="H38" s="35"/>
      <c r="I38" s="26"/>
      <c r="J38" s="26"/>
      <c r="K38" s="26">
        <f t="shared" si="0"/>
        <v>0</v>
      </c>
    </row>
    <row r="39" spans="2:11" ht="4.9000000000000004" customHeight="1" thickBot="1" x14ac:dyDescent="0.3">
      <c r="B39" s="130"/>
      <c r="C39" s="131"/>
      <c r="D39" s="131"/>
      <c r="E39" s="131"/>
      <c r="F39" s="131"/>
      <c r="G39" s="131"/>
      <c r="H39" s="131"/>
      <c r="I39" s="131"/>
      <c r="J39" s="131"/>
      <c r="K39" s="132"/>
    </row>
    <row r="40" spans="2:11" x14ac:dyDescent="0.25">
      <c r="B40" s="133" t="s">
        <v>68</v>
      </c>
      <c r="C40" s="134"/>
      <c r="D40" s="48">
        <f>SUM(D8:D38)</f>
        <v>600000</v>
      </c>
      <c r="E40" s="49">
        <f t="shared" ref="E40:J40" si="3">SUM(E8:E38)</f>
        <v>300000</v>
      </c>
      <c r="F40" s="50">
        <f t="shared" si="3"/>
        <v>600000</v>
      </c>
      <c r="G40" s="51">
        <f t="shared" si="3"/>
        <v>2000000</v>
      </c>
      <c r="H40" s="52">
        <f t="shared" si="3"/>
        <v>4000000</v>
      </c>
      <c r="I40" s="135">
        <f t="shared" si="3"/>
        <v>500000</v>
      </c>
      <c r="J40" s="137">
        <f t="shared" si="3"/>
        <v>2000000</v>
      </c>
      <c r="K40" s="139">
        <f>D41+G41+I40+J40</f>
        <v>10000000</v>
      </c>
    </row>
    <row r="41" spans="2:11" x14ac:dyDescent="0.25">
      <c r="B41" s="141" t="s">
        <v>69</v>
      </c>
      <c r="C41" s="142"/>
      <c r="D41" s="143">
        <f>D40+E40+F40</f>
        <v>1500000</v>
      </c>
      <c r="E41" s="144"/>
      <c r="F41" s="145"/>
      <c r="G41" s="146">
        <f>G40+H40</f>
        <v>6000000</v>
      </c>
      <c r="H41" s="147"/>
      <c r="I41" s="136"/>
      <c r="J41" s="138"/>
      <c r="K41" s="140"/>
    </row>
    <row r="42" spans="2:11" ht="15.75" thickBot="1" x14ac:dyDescent="0.3">
      <c r="B42" s="123" t="s">
        <v>70</v>
      </c>
      <c r="C42" s="124"/>
      <c r="D42" s="125">
        <f>D41/K40</f>
        <v>0.15</v>
      </c>
      <c r="E42" s="126"/>
      <c r="F42" s="127"/>
      <c r="G42" s="128">
        <f>G41/K40</f>
        <v>0.6</v>
      </c>
      <c r="H42" s="129"/>
      <c r="I42" s="53">
        <f>I40/K40</f>
        <v>0.05</v>
      </c>
      <c r="J42" s="54">
        <f>J40/K40</f>
        <v>0.2</v>
      </c>
      <c r="K42" s="55">
        <f>D42+G42+I42+J42</f>
        <v>1</v>
      </c>
    </row>
  </sheetData>
  <mergeCells count="21">
    <mergeCell ref="B42:C42"/>
    <mergeCell ref="D42:F42"/>
    <mergeCell ref="G42:H42"/>
    <mergeCell ref="B39:K39"/>
    <mergeCell ref="B40:C40"/>
    <mergeCell ref="I40:I41"/>
    <mergeCell ref="J40:J41"/>
    <mergeCell ref="K40:K41"/>
    <mergeCell ref="B41:C41"/>
    <mergeCell ref="D41:F41"/>
    <mergeCell ref="G41:H41"/>
    <mergeCell ref="B2:K2"/>
    <mergeCell ref="B3:K3"/>
    <mergeCell ref="B5:B7"/>
    <mergeCell ref="C5:C7"/>
    <mergeCell ref="D5:K5"/>
    <mergeCell ref="D6:F6"/>
    <mergeCell ref="G6:H6"/>
    <mergeCell ref="I6:I7"/>
    <mergeCell ref="J6:J7"/>
    <mergeCell ref="K6:K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1E889-59B6-4750-AA36-3BC3C86A4466}">
  <dimension ref="B1:S29"/>
  <sheetViews>
    <sheetView tabSelected="1" zoomScale="85" zoomScaleNormal="85" workbookViewId="0">
      <selection activeCell="T12" sqref="T12"/>
    </sheetView>
  </sheetViews>
  <sheetFormatPr defaultRowHeight="15" customHeight="1" x14ac:dyDescent="0.25"/>
  <cols>
    <col min="1" max="1" width="1.7109375" customWidth="1"/>
    <col min="2" max="2" width="3.7109375" style="63" customWidth="1"/>
    <col min="3" max="3" width="20.7109375" customWidth="1"/>
    <col min="4" max="4" width="12.7109375" customWidth="1"/>
    <col min="5" max="6" width="8.7109375" customWidth="1"/>
    <col min="7" max="9" width="12.7109375" customWidth="1"/>
    <col min="10" max="10" width="10.7109375" customWidth="1"/>
    <col min="11" max="11" width="12.7109375" customWidth="1"/>
    <col min="12" max="12" width="10.7109375" customWidth="1"/>
    <col min="13" max="14" width="8.7109375" customWidth="1"/>
    <col min="15" max="15" width="10.7109375" customWidth="1"/>
    <col min="16" max="16" width="1.7109375" customWidth="1"/>
    <col min="17" max="17" width="15.7109375" customWidth="1"/>
  </cols>
  <sheetData>
    <row r="1" spans="2:19" ht="15" customHeight="1" x14ac:dyDescent="0.25">
      <c r="C1" t="s">
        <v>111</v>
      </c>
    </row>
    <row r="2" spans="2:19" ht="15" customHeight="1" x14ac:dyDescent="0.25">
      <c r="B2" s="71"/>
    </row>
    <row r="4" spans="2:19" ht="30" customHeight="1" x14ac:dyDescent="0.25">
      <c r="B4" s="68" t="s">
        <v>91</v>
      </c>
      <c r="C4" s="69" t="s">
        <v>95</v>
      </c>
      <c r="D4" s="66" t="s">
        <v>72</v>
      </c>
      <c r="E4" s="66" t="s">
        <v>73</v>
      </c>
      <c r="F4" s="65" t="s">
        <v>88</v>
      </c>
      <c r="G4" s="66" t="s">
        <v>74</v>
      </c>
      <c r="H4" s="66" t="s">
        <v>75</v>
      </c>
      <c r="I4" s="66" t="s">
        <v>76</v>
      </c>
      <c r="J4" s="66" t="s">
        <v>77</v>
      </c>
      <c r="K4" s="66" t="s">
        <v>90</v>
      </c>
      <c r="L4" s="66" t="s">
        <v>87</v>
      </c>
      <c r="M4" s="66" t="s">
        <v>93</v>
      </c>
      <c r="N4" s="66" t="s">
        <v>80</v>
      </c>
      <c r="O4" s="66" t="s">
        <v>94</v>
      </c>
      <c r="P4" s="56"/>
      <c r="Q4" s="66" t="s">
        <v>102</v>
      </c>
      <c r="S4" s="70" t="s">
        <v>106</v>
      </c>
    </row>
    <row r="5" spans="2:19" ht="15" customHeight="1" x14ac:dyDescent="0.25">
      <c r="B5" s="63">
        <v>1</v>
      </c>
      <c r="C5" t="s">
        <v>71</v>
      </c>
      <c r="D5" s="57">
        <v>43014</v>
      </c>
      <c r="E5" s="62">
        <v>820</v>
      </c>
      <c r="F5">
        <v>400</v>
      </c>
      <c r="G5" s="62">
        <f>E5*F5</f>
        <v>328000</v>
      </c>
      <c r="H5" s="62">
        <v>2367</v>
      </c>
      <c r="I5" s="62">
        <f>H5*F5</f>
        <v>946800</v>
      </c>
      <c r="J5" s="62">
        <f>I5-G5</f>
        <v>618800</v>
      </c>
      <c r="K5" s="57">
        <v>44836</v>
      </c>
      <c r="L5" s="59">
        <f>(K5-D5)/365</f>
        <v>4.9917808219178079</v>
      </c>
      <c r="M5" s="58">
        <f>J5/G5</f>
        <v>1.8865853658536584</v>
      </c>
      <c r="N5" s="60">
        <f>(I5/G5)^(1/L5)-1</f>
        <v>0.23659785712947845</v>
      </c>
      <c r="O5" s="58">
        <f>I5/I10</f>
        <v>0.18635961027457928</v>
      </c>
      <c r="Q5" s="148">
        <f>I10/I29</f>
        <v>0.13444922262652995</v>
      </c>
      <c r="S5" t="s">
        <v>86</v>
      </c>
    </row>
    <row r="6" spans="2:19" ht="15" customHeight="1" x14ac:dyDescent="0.25">
      <c r="B6" s="63">
        <f>1+B5</f>
        <v>2</v>
      </c>
      <c r="C6" t="s">
        <v>81</v>
      </c>
      <c r="D6" s="57">
        <v>43379</v>
      </c>
      <c r="E6" s="62">
        <v>1157</v>
      </c>
      <c r="F6">
        <v>300</v>
      </c>
      <c r="G6" s="62">
        <f t="shared" ref="G6:G15" si="0">E6*F6</f>
        <v>347100</v>
      </c>
      <c r="H6" s="62">
        <v>3375</v>
      </c>
      <c r="I6" s="62">
        <f t="shared" ref="I6:I15" si="1">H6*F6</f>
        <v>1012500</v>
      </c>
      <c r="J6" s="62">
        <f t="shared" ref="J6:J15" si="2">I6-G6</f>
        <v>665400</v>
      </c>
      <c r="K6" s="57">
        <v>44836</v>
      </c>
      <c r="L6" s="59">
        <f t="shared" ref="L6:L9" si="3">(K6-D6)/365</f>
        <v>3.9917808219178084</v>
      </c>
      <c r="M6" s="58">
        <f t="shared" ref="M6:M15" si="4">J6/G6</f>
        <v>1.9170267934312879</v>
      </c>
      <c r="N6" s="60">
        <f t="shared" ref="N6:N9" si="5">(I6/G6)^(1/L6)-1</f>
        <v>0.30759856586035039</v>
      </c>
      <c r="O6" s="58">
        <f>I6/I10</f>
        <v>0.19929140832595216</v>
      </c>
      <c r="Q6" s="148"/>
    </row>
    <row r="7" spans="2:19" ht="15" customHeight="1" x14ac:dyDescent="0.25">
      <c r="B7" s="63">
        <f t="shared" ref="B7:B15" si="6">B6+1</f>
        <v>3</v>
      </c>
      <c r="C7" t="s">
        <v>78</v>
      </c>
      <c r="D7" s="57">
        <v>42963</v>
      </c>
      <c r="E7" s="62">
        <v>900</v>
      </c>
      <c r="F7">
        <v>550</v>
      </c>
      <c r="G7" s="62">
        <f t="shared" si="0"/>
        <v>495000</v>
      </c>
      <c r="H7" s="62">
        <v>1446</v>
      </c>
      <c r="I7" s="62">
        <f t="shared" si="1"/>
        <v>795300</v>
      </c>
      <c r="J7" s="62">
        <f t="shared" si="2"/>
        <v>300300</v>
      </c>
      <c r="K7" s="57">
        <v>44836</v>
      </c>
      <c r="L7" s="59">
        <f t="shared" si="3"/>
        <v>5.1315068493150688</v>
      </c>
      <c r="M7" s="58">
        <f t="shared" si="4"/>
        <v>0.60666666666666669</v>
      </c>
      <c r="N7" s="60">
        <f t="shared" si="5"/>
        <v>9.6805680012105322E-2</v>
      </c>
      <c r="O7" s="58">
        <f>I7/I10</f>
        <v>0.15653971065839975</v>
      </c>
      <c r="Q7" s="148"/>
    </row>
    <row r="8" spans="2:19" ht="15" customHeight="1" x14ac:dyDescent="0.25">
      <c r="B8" s="63">
        <f t="shared" si="6"/>
        <v>4</v>
      </c>
      <c r="C8" t="s">
        <v>79</v>
      </c>
      <c r="D8" s="57">
        <v>41390</v>
      </c>
      <c r="E8" s="62">
        <v>8000</v>
      </c>
      <c r="F8">
        <v>225</v>
      </c>
      <c r="G8" s="62">
        <f t="shared" si="0"/>
        <v>1800000</v>
      </c>
      <c r="H8" s="62">
        <v>8836</v>
      </c>
      <c r="I8" s="62">
        <f t="shared" si="1"/>
        <v>1988100</v>
      </c>
      <c r="J8" s="62">
        <f t="shared" si="2"/>
        <v>188100</v>
      </c>
      <c r="K8" s="57">
        <v>44836</v>
      </c>
      <c r="L8" s="59">
        <f t="shared" si="3"/>
        <v>9.4410958904109581</v>
      </c>
      <c r="M8" s="58">
        <f t="shared" si="4"/>
        <v>0.1045</v>
      </c>
      <c r="N8" s="60">
        <f t="shared" si="5"/>
        <v>1.0583281101505637E-2</v>
      </c>
      <c r="O8" s="58">
        <f>I8/I10</f>
        <v>0.39131975199291408</v>
      </c>
      <c r="Q8" s="148"/>
    </row>
    <row r="9" spans="2:19" ht="15" customHeight="1" x14ac:dyDescent="0.25">
      <c r="B9" s="63">
        <v>5</v>
      </c>
      <c r="C9" t="s">
        <v>82</v>
      </c>
      <c r="D9" s="57">
        <v>43957</v>
      </c>
      <c r="E9" s="62">
        <v>529.70000000000005</v>
      </c>
      <c r="F9">
        <v>200</v>
      </c>
      <c r="G9" s="62">
        <f t="shared" si="0"/>
        <v>105940.00000000001</v>
      </c>
      <c r="H9" s="62">
        <v>1689</v>
      </c>
      <c r="I9" s="62">
        <f t="shared" si="1"/>
        <v>337800</v>
      </c>
      <c r="J9" s="62">
        <f t="shared" si="2"/>
        <v>231860</v>
      </c>
      <c r="K9" s="57">
        <v>44836</v>
      </c>
      <c r="L9" s="59">
        <f t="shared" si="3"/>
        <v>2.408219178082192</v>
      </c>
      <c r="M9" s="58">
        <f t="shared" si="4"/>
        <v>2.1885973192373038</v>
      </c>
      <c r="N9" s="60">
        <f t="shared" si="5"/>
        <v>0.61851617633512501</v>
      </c>
      <c r="O9" s="58">
        <f>I9/I10</f>
        <v>6.6489518748154702E-2</v>
      </c>
      <c r="Q9" s="148"/>
    </row>
    <row r="10" spans="2:19" ht="15" customHeight="1" x14ac:dyDescent="0.25">
      <c r="D10" s="57"/>
      <c r="F10" t="s">
        <v>12</v>
      </c>
      <c r="G10" s="62">
        <f>SUM(G5:G9)</f>
        <v>3076040</v>
      </c>
      <c r="H10" s="62"/>
      <c r="I10" s="62">
        <f>SUM(I5:I9)</f>
        <v>5080500</v>
      </c>
      <c r="J10" s="62">
        <f t="shared" si="2"/>
        <v>2004460</v>
      </c>
      <c r="K10" s="57"/>
      <c r="L10" s="59"/>
      <c r="M10" s="58">
        <f t="shared" si="4"/>
        <v>0.65163651968114844</v>
      </c>
      <c r="N10" s="61"/>
      <c r="Q10" s="148"/>
    </row>
    <row r="11" spans="2:19" ht="15" customHeight="1" x14ac:dyDescent="0.25">
      <c r="D11" s="57"/>
      <c r="M11" s="58"/>
      <c r="N11" s="61"/>
    </row>
    <row r="12" spans="2:19" ht="15" customHeight="1" x14ac:dyDescent="0.25">
      <c r="D12" s="57"/>
      <c r="M12" s="58"/>
      <c r="N12" s="61"/>
    </row>
    <row r="13" spans="2:19" ht="30" customHeight="1" x14ac:dyDescent="0.25">
      <c r="B13" s="68" t="s">
        <v>92</v>
      </c>
      <c r="C13" s="69" t="s">
        <v>96</v>
      </c>
      <c r="D13" s="66" t="s">
        <v>72</v>
      </c>
      <c r="E13" s="66" t="s">
        <v>89</v>
      </c>
      <c r="F13" s="65" t="s">
        <v>88</v>
      </c>
      <c r="G13" s="66" t="s">
        <v>74</v>
      </c>
      <c r="H13" s="66" t="s">
        <v>75</v>
      </c>
      <c r="I13" s="66" t="s">
        <v>76</v>
      </c>
      <c r="J13" s="66" t="s">
        <v>77</v>
      </c>
      <c r="K13" s="66" t="s">
        <v>90</v>
      </c>
      <c r="L13" s="66" t="s">
        <v>87</v>
      </c>
      <c r="M13" s="66" t="s">
        <v>93</v>
      </c>
      <c r="N13" s="66" t="s">
        <v>80</v>
      </c>
      <c r="O13" s="66" t="s">
        <v>94</v>
      </c>
      <c r="Q13" s="66" t="s">
        <v>102</v>
      </c>
    </row>
    <row r="14" spans="2:19" ht="15" customHeight="1" x14ac:dyDescent="0.25">
      <c r="B14" s="63">
        <v>1</v>
      </c>
      <c r="C14" s="56" t="s">
        <v>83</v>
      </c>
      <c r="D14" s="57">
        <v>43744</v>
      </c>
      <c r="E14" s="62">
        <v>279</v>
      </c>
      <c r="F14" s="62">
        <v>13000</v>
      </c>
      <c r="G14" s="62">
        <f t="shared" si="0"/>
        <v>3627000</v>
      </c>
      <c r="H14" s="62">
        <v>519</v>
      </c>
      <c r="I14" s="62">
        <f t="shared" si="1"/>
        <v>6747000</v>
      </c>
      <c r="J14" s="62">
        <f t="shared" si="2"/>
        <v>3120000</v>
      </c>
      <c r="K14" s="57">
        <v>44836</v>
      </c>
      <c r="L14" s="59">
        <f t="shared" ref="L14:L15" si="7">(K14-D14)/365</f>
        <v>2.9917808219178084</v>
      </c>
      <c r="M14" s="58">
        <f t="shared" si="4"/>
        <v>0.86021505376344087</v>
      </c>
      <c r="N14" s="60">
        <f t="shared" ref="N14:N15" si="8">(I14/G14)^(1/L14)-1</f>
        <v>0.23055558986352698</v>
      </c>
      <c r="O14" s="58">
        <f>I14/I18</f>
        <v>0.50354879878198955</v>
      </c>
      <c r="Q14" s="148">
        <f>I18/I29</f>
        <v>0.35458551108170694</v>
      </c>
    </row>
    <row r="15" spans="2:19" ht="15" customHeight="1" x14ac:dyDescent="0.25">
      <c r="B15" s="63">
        <f t="shared" si="6"/>
        <v>2</v>
      </c>
      <c r="C15" t="s">
        <v>84</v>
      </c>
      <c r="D15" s="57">
        <v>43014</v>
      </c>
      <c r="E15" s="62">
        <v>105</v>
      </c>
      <c r="F15" s="62">
        <v>12900</v>
      </c>
      <c r="G15" s="62">
        <f t="shared" si="0"/>
        <v>1354500</v>
      </c>
      <c r="H15" s="62">
        <v>191</v>
      </c>
      <c r="I15" s="62">
        <f t="shared" si="1"/>
        <v>2463900</v>
      </c>
      <c r="J15" s="62">
        <f t="shared" si="2"/>
        <v>1109400</v>
      </c>
      <c r="K15" s="57">
        <v>44836</v>
      </c>
      <c r="L15" s="59">
        <f t="shared" si="7"/>
        <v>4.9917808219178079</v>
      </c>
      <c r="M15" s="58">
        <f t="shared" si="4"/>
        <v>0.81904761904761902</v>
      </c>
      <c r="N15" s="60">
        <f t="shared" si="8"/>
        <v>0.12733861301203175</v>
      </c>
      <c r="O15" s="58">
        <f>I15/I18</f>
        <v>0.1838882296307906</v>
      </c>
      <c r="Q15" s="148"/>
    </row>
    <row r="16" spans="2:19" ht="15" customHeight="1" x14ac:dyDescent="0.25">
      <c r="B16" s="63">
        <v>3</v>
      </c>
      <c r="C16" t="s">
        <v>104</v>
      </c>
      <c r="D16" s="57">
        <v>43014</v>
      </c>
      <c r="E16" s="62">
        <v>97</v>
      </c>
      <c r="F16" s="62">
        <v>15000</v>
      </c>
      <c r="G16" s="62">
        <f t="shared" ref="G16:G17" si="9">E16*F16</f>
        <v>1455000</v>
      </c>
      <c r="H16" s="62">
        <v>206</v>
      </c>
      <c r="I16" s="62">
        <f t="shared" ref="I16:I17" si="10">H16*F16</f>
        <v>3090000</v>
      </c>
      <c r="J16" s="62">
        <f t="shared" ref="J16:J17" si="11">I16-G16</f>
        <v>1635000</v>
      </c>
      <c r="K16" s="57">
        <v>44836</v>
      </c>
      <c r="L16" s="59">
        <f t="shared" ref="L16:L17" si="12">(K16-D16)/365</f>
        <v>4.9917808219178079</v>
      </c>
      <c r="M16" s="58">
        <f t="shared" ref="M16:M17" si="13">J16/G16</f>
        <v>1.1237113402061856</v>
      </c>
      <c r="N16" s="60">
        <f t="shared" ref="N16:N17" si="14">(I16/G16)^(1/L16)-1</f>
        <v>0.16285834148579159</v>
      </c>
      <c r="O16" s="58">
        <f>I16/I18</f>
        <v>0.23061594608512639</v>
      </c>
      <c r="Q16" s="148"/>
    </row>
    <row r="17" spans="2:17" ht="15" customHeight="1" x14ac:dyDescent="0.25">
      <c r="B17" s="63">
        <v>4</v>
      </c>
      <c r="C17" t="s">
        <v>105</v>
      </c>
      <c r="D17" s="57">
        <v>43014</v>
      </c>
      <c r="E17" s="62">
        <v>27</v>
      </c>
      <c r="F17" s="62">
        <v>18000</v>
      </c>
      <c r="G17" s="62">
        <f t="shared" si="9"/>
        <v>486000</v>
      </c>
      <c r="H17" s="62">
        <v>61</v>
      </c>
      <c r="I17" s="62">
        <f t="shared" si="10"/>
        <v>1098000</v>
      </c>
      <c r="J17" s="62">
        <f t="shared" si="11"/>
        <v>612000</v>
      </c>
      <c r="K17" s="57">
        <v>44836</v>
      </c>
      <c r="L17" s="59">
        <f t="shared" si="12"/>
        <v>4.9917808219178079</v>
      </c>
      <c r="M17" s="58">
        <f t="shared" si="13"/>
        <v>1.2592592592592593</v>
      </c>
      <c r="N17" s="60">
        <f t="shared" si="14"/>
        <v>0.17736135906566108</v>
      </c>
      <c r="O17" s="58">
        <f>I17/I18</f>
        <v>8.1947025502093457E-2</v>
      </c>
      <c r="Q17" s="148"/>
    </row>
    <row r="18" spans="2:17" ht="15" customHeight="1" x14ac:dyDescent="0.25">
      <c r="F18" t="s">
        <v>12</v>
      </c>
      <c r="G18" s="64">
        <f>SUM(G14:G17)</f>
        <v>6922500</v>
      </c>
      <c r="I18" s="64">
        <f t="shared" ref="I18:J18" si="15">SUM(I14:I17)</f>
        <v>13398900</v>
      </c>
      <c r="J18" s="64">
        <f t="shared" si="15"/>
        <v>6476400</v>
      </c>
      <c r="Q18" s="148"/>
    </row>
    <row r="19" spans="2:17" ht="15" customHeight="1" x14ac:dyDescent="0.25">
      <c r="G19" s="64"/>
      <c r="I19" s="64"/>
      <c r="J19" s="64"/>
    </row>
    <row r="20" spans="2:17" ht="30" customHeight="1" x14ac:dyDescent="0.25">
      <c r="B20" s="68" t="s">
        <v>97</v>
      </c>
      <c r="C20" s="69" t="s">
        <v>61</v>
      </c>
      <c r="D20" s="66" t="s">
        <v>72</v>
      </c>
      <c r="E20" s="66" t="s">
        <v>73</v>
      </c>
      <c r="F20" s="65" t="s">
        <v>88</v>
      </c>
      <c r="G20" s="66" t="s">
        <v>74</v>
      </c>
      <c r="H20" s="66" t="s">
        <v>75</v>
      </c>
      <c r="I20" s="66" t="s">
        <v>76</v>
      </c>
      <c r="J20" s="66" t="s">
        <v>77</v>
      </c>
      <c r="K20" s="66" t="s">
        <v>90</v>
      </c>
      <c r="L20" s="66" t="s">
        <v>87</v>
      </c>
      <c r="M20" s="66" t="s">
        <v>93</v>
      </c>
      <c r="N20" s="66" t="s">
        <v>80</v>
      </c>
      <c r="O20" s="66" t="s">
        <v>94</v>
      </c>
      <c r="Q20" s="66" t="s">
        <v>102</v>
      </c>
    </row>
    <row r="21" spans="2:17" ht="15" customHeight="1" x14ac:dyDescent="0.25">
      <c r="B21" s="63">
        <v>1</v>
      </c>
      <c r="C21" t="s">
        <v>99</v>
      </c>
      <c r="D21" s="57">
        <v>42370</v>
      </c>
      <c r="E21" s="62">
        <v>3000</v>
      </c>
      <c r="F21">
        <v>200</v>
      </c>
      <c r="G21" s="62">
        <f t="shared" ref="G21" si="16">E21*F21</f>
        <v>600000</v>
      </c>
      <c r="H21" s="62">
        <v>5166</v>
      </c>
      <c r="I21" s="62">
        <f t="shared" ref="I21" si="17">H21*F21</f>
        <v>1033200</v>
      </c>
      <c r="J21" s="62">
        <f t="shared" ref="J21" si="18">I21-G21</f>
        <v>433200</v>
      </c>
      <c r="K21" s="57">
        <v>44836</v>
      </c>
      <c r="L21" s="59">
        <f t="shared" ref="L21" si="19">(K21-D21)/365</f>
        <v>6.7561643835616438</v>
      </c>
      <c r="M21" s="58">
        <f t="shared" ref="M21" si="20">J21/G21</f>
        <v>0.72199999999999998</v>
      </c>
      <c r="N21" s="60">
        <f t="shared" ref="N21" si="21">(I21/G21)^(1/L21)-1</f>
        <v>8.3767114191410919E-2</v>
      </c>
      <c r="O21" s="58">
        <f>I21/I23</f>
        <v>0.5714285714285714</v>
      </c>
      <c r="Q21" s="148">
        <f>I23/I29</f>
        <v>4.7849156467085679E-2</v>
      </c>
    </row>
    <row r="22" spans="2:17" ht="15" customHeight="1" x14ac:dyDescent="0.25">
      <c r="B22" s="63">
        <v>2</v>
      </c>
      <c r="C22" t="s">
        <v>100</v>
      </c>
      <c r="D22" s="57">
        <v>41645</v>
      </c>
      <c r="E22" s="62">
        <v>2600</v>
      </c>
      <c r="F22">
        <v>150</v>
      </c>
      <c r="G22" s="62">
        <f t="shared" ref="G22" si="22">E22*F22</f>
        <v>390000</v>
      </c>
      <c r="H22" s="62">
        <v>5166</v>
      </c>
      <c r="I22" s="62">
        <f t="shared" ref="I22" si="23">H22*F22</f>
        <v>774900</v>
      </c>
      <c r="J22" s="62">
        <f t="shared" ref="J22" si="24">I22-G22</f>
        <v>384900</v>
      </c>
      <c r="K22" s="57">
        <v>44836</v>
      </c>
      <c r="L22" s="59">
        <f t="shared" ref="L22" si="25">(K22-D22)/365</f>
        <v>8.742465753424657</v>
      </c>
      <c r="M22" s="58">
        <f t="shared" ref="M22" si="26">J22/G22</f>
        <v>0.9869230769230769</v>
      </c>
      <c r="N22" s="60">
        <f t="shared" ref="N22" si="27">(I22/G22)^(1/L22)-1</f>
        <v>8.1700929674807909E-2</v>
      </c>
      <c r="O22" s="58">
        <f>I22/I23</f>
        <v>0.42857142857142855</v>
      </c>
      <c r="Q22" s="148"/>
    </row>
    <row r="23" spans="2:17" ht="15" customHeight="1" x14ac:dyDescent="0.25">
      <c r="F23" t="s">
        <v>12</v>
      </c>
      <c r="G23" s="64">
        <f>SUM(G21:G22)</f>
        <v>990000</v>
      </c>
      <c r="I23" s="64">
        <f>SUM(I21:I22)</f>
        <v>1808100</v>
      </c>
      <c r="J23" s="64">
        <f>SUM(J21:J22)</f>
        <v>818100</v>
      </c>
      <c r="Q23" s="148"/>
    </row>
    <row r="24" spans="2:17" ht="15" customHeight="1" x14ac:dyDescent="0.25">
      <c r="G24" s="64"/>
      <c r="I24" s="64"/>
      <c r="J24" s="64"/>
    </row>
    <row r="25" spans="2:17" ht="30" customHeight="1" x14ac:dyDescent="0.25">
      <c r="B25" s="68" t="s">
        <v>98</v>
      </c>
      <c r="C25" s="69" t="s">
        <v>85</v>
      </c>
      <c r="D25" s="66" t="s">
        <v>72</v>
      </c>
      <c r="E25" s="66" t="s">
        <v>73</v>
      </c>
      <c r="F25" s="65" t="s">
        <v>88</v>
      </c>
      <c r="G25" s="66" t="s">
        <v>74</v>
      </c>
      <c r="H25" s="66" t="s">
        <v>75</v>
      </c>
      <c r="I25" s="66" t="s">
        <v>76</v>
      </c>
      <c r="J25" s="66" t="s">
        <v>77</v>
      </c>
      <c r="K25" s="66" t="s">
        <v>90</v>
      </c>
      <c r="L25" s="66" t="s">
        <v>87</v>
      </c>
      <c r="M25" s="66" t="s">
        <v>93</v>
      </c>
      <c r="N25" s="66" t="s">
        <v>80</v>
      </c>
      <c r="O25" s="66" t="s">
        <v>94</v>
      </c>
      <c r="Q25" s="66" t="s">
        <v>102</v>
      </c>
    </row>
    <row r="26" spans="2:17" ht="15" customHeight="1" x14ac:dyDescent="0.25">
      <c r="B26" s="63">
        <v>1</v>
      </c>
      <c r="C26" t="s">
        <v>101</v>
      </c>
      <c r="D26" s="57">
        <v>42370</v>
      </c>
      <c r="G26" s="64">
        <v>12500000</v>
      </c>
      <c r="H26" s="64"/>
      <c r="I26" s="64">
        <v>17500000</v>
      </c>
      <c r="K26" s="57">
        <v>44836</v>
      </c>
      <c r="L26" s="59">
        <f t="shared" ref="L26" si="28">(K26-D26)/365</f>
        <v>6.7561643835616438</v>
      </c>
      <c r="M26" s="58">
        <f t="shared" ref="M26" si="29">J26/G26</f>
        <v>0</v>
      </c>
      <c r="N26" s="60">
        <f t="shared" ref="N26" si="30">(I26/G26)^(1/L26)-1</f>
        <v>5.106323568556892E-2</v>
      </c>
      <c r="O26" s="58"/>
      <c r="Q26" s="67">
        <f>I26/I29</f>
        <v>0.46311610982467749</v>
      </c>
    </row>
    <row r="29" spans="2:17" ht="15" customHeight="1" x14ac:dyDescent="0.25">
      <c r="B29" s="149" t="s">
        <v>103</v>
      </c>
      <c r="C29" s="149"/>
      <c r="D29" s="149"/>
      <c r="E29" s="149"/>
      <c r="F29" s="149"/>
      <c r="G29" s="149"/>
      <c r="H29" s="149"/>
      <c r="I29" s="64">
        <f>I10+I18+I23+I26</f>
        <v>37787500</v>
      </c>
    </row>
  </sheetData>
  <mergeCells count="4">
    <mergeCell ref="Q5:Q10"/>
    <mergeCell ref="Q14:Q18"/>
    <mergeCell ref="Q21:Q23"/>
    <mergeCell ref="B29:H2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Exp</vt:lpstr>
      <vt:lpstr>Yearly Exp</vt:lpstr>
      <vt:lpstr>Asset Allocation</vt:lpstr>
      <vt:lpstr>Asset Value tracker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2023-02-22T07:43:19Z</dcterms:modified>
</cp:coreProperties>
</file>